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19C730BE-01FE-2346-BB62-1C76F4AB5779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00" yWindow="-240" windowWidth="38400" windowHeight="211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<sst xmlns="http://schemas.openxmlformats.org/spreadsheetml/2006/main" count="94" uniqueCount="64">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</sst>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3" fillId="0" borderId="0" xfId="0" applyFont="1"/>
    <xf numFmtId="0" fontId="26" fillId="3" borderId="29" xfId="0" applyFont="1" applyFill="1" applyBorder="1" applyAlignment="1">
      <alignment horizontal="left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6" fillId="3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6" fillId="3" borderId="0" xfId="0" applyFont="1" applyFill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0" fontId="19" fillId="7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164" fontId="19" fillId="7" borderId="37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9" fillId="7" borderId="0" xfId="0" applyNumberFormat="1" applyFont="1" applyFill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26" fillId="6" borderId="0" xfId="0" applyFont="1" applyFill="1" applyAlignment="1">
      <alignment horizontal="center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2" width="6.33203125" customWidth="1"/>
    <col min="23" max="23" width="6.6640625" hidden="1" customWidth="1"/>
    <col min="24" max="24" width="14.1640625" hidden="1" customWidth="1"/>
    <col min="25" max="25" width="16.6640625" hidden="1" customWidth="1"/>
    <col min="26" max="26" width="19" hidden="1" customWidth="1"/>
    <col min="27" max="27" width="18.5" hidden="1" customWidth="1"/>
    <col min="28" max="28" width="17.5" hidden="1" customWidth="1"/>
    <col min="29" max="29" width="18.83203125" hidden="1" customWidth="1"/>
    <col min="30" max="30" width="17.33203125" hidden="1" customWidth="1"/>
    <col min="31" max="31" width="14.6640625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96" t="s">
        <v>61</v>
      </c>
      <c r="C2" s="297"/>
      <c r="D2" s="297"/>
      <c r="E2" s="297"/>
      <c r="F2" s="297"/>
      <c r="G2" s="297"/>
      <c r="H2" s="298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99"/>
      <c r="C3" s="300"/>
      <c r="D3" s="300"/>
      <c r="E3" s="300"/>
      <c r="F3" s="300"/>
      <c r="G3" s="300"/>
      <c r="H3" s="30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99"/>
      <c r="C4" s="300"/>
      <c r="D4" s="300"/>
      <c r="E4" s="300"/>
      <c r="F4" s="300"/>
      <c r="G4" s="300"/>
      <c r="H4" s="301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99"/>
      <c r="C5" s="300"/>
      <c r="D5" s="300"/>
      <c r="E5" s="300"/>
      <c r="F5" s="300"/>
      <c r="G5" s="300"/>
      <c r="H5" s="301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99"/>
      <c r="C6" s="300"/>
      <c r="D6" s="300"/>
      <c r="E6" s="300"/>
      <c r="F6" s="300"/>
      <c r="G6" s="300"/>
      <c r="H6" s="30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302"/>
      <c r="C7" s="303"/>
      <c r="D7" s="303"/>
      <c r="E7" s="303"/>
      <c r="F7" s="303"/>
      <c r="G7" s="303"/>
      <c r="H7" s="304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305" t="s">
        <v>3</v>
      </c>
      <c r="D13" s="276"/>
      <c r="E13" s="276"/>
      <c r="F13" s="72"/>
      <c r="G13" s="306" t="s">
        <v>4</v>
      </c>
      <c r="H13" s="276"/>
      <c r="I13" s="73"/>
      <c r="J13" s="288" t="s">
        <v>5</v>
      </c>
      <c r="K13" s="276"/>
      <c r="L13" s="74"/>
      <c r="M13" s="288" t="s">
        <v>6</v>
      </c>
      <c r="N13" s="276"/>
      <c r="O13" s="75"/>
      <c r="P13" s="288" t="s">
        <v>7</v>
      </c>
      <c r="Q13" s="276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76"/>
      <c r="D14" s="276"/>
      <c r="E14" s="276"/>
      <c r="F14" s="72"/>
      <c r="G14" s="289" t="s">
        <v>9</v>
      </c>
      <c r="H14" s="290"/>
      <c r="I14" s="84"/>
      <c r="J14" s="276"/>
      <c r="K14" s="276"/>
      <c r="L14" s="74"/>
      <c r="M14" s="276"/>
      <c r="N14" s="276"/>
      <c r="O14" s="74"/>
      <c r="P14" s="276"/>
      <c r="Q14" s="276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291"/>
      <c r="H16" s="292"/>
      <c r="I16" s="94"/>
      <c r="J16" s="293"/>
      <c r="K16" s="268"/>
      <c r="L16" s="95"/>
      <c r="M16" s="294"/>
      <c r="N16" s="268"/>
      <c r="O16" s="95"/>
      <c r="P16" s="294"/>
      <c r="Q16" s="26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78"/>
      <c r="H17" s="279"/>
      <c r="I17" s="102"/>
      <c r="J17" s="307"/>
      <c r="K17" s="279"/>
      <c r="L17" s="103"/>
      <c r="M17" s="278"/>
      <c r="N17" s="279"/>
      <c r="O17" s="103"/>
      <c r="P17" s="278"/>
      <c r="Q17" s="279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284" t="str">
        <f>IF(G17="","",G17*52/12)</f>
        <v/>
      </c>
      <c r="H18" s="285"/>
      <c r="I18" s="111"/>
      <c r="J18" s="286" t="str">
        <f>IF(J17="","",J17*52/12)</f>
        <v/>
      </c>
      <c r="K18" s="281"/>
      <c r="L18" s="112"/>
      <c r="M18" s="286" t="str">
        <f>IF(M17="","",M17*52/12)</f>
        <v/>
      </c>
      <c r="N18" s="281"/>
      <c r="O18" s="87"/>
      <c r="P18" s="286" t="str">
        <f>IF(P17="","",P17*52/12)</f>
        <v/>
      </c>
      <c r="Q18" s="282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308" t="s">
        <v>16</v>
      </c>
      <c r="D22" s="281"/>
      <c r="E22" s="282"/>
      <c r="F22" s="110"/>
      <c r="G22" s="287" t="s">
        <v>17</v>
      </c>
      <c r="H22" s="281"/>
      <c r="I22" s="282"/>
      <c r="J22" s="110"/>
      <c r="K22" s="280" t="s">
        <v>18</v>
      </c>
      <c r="L22" s="281"/>
      <c r="M22" s="282"/>
      <c r="N22" s="87"/>
      <c r="O22" s="283" t="s">
        <v>19</v>
      </c>
      <c r="P22" s="276"/>
      <c r="Q22" s="276"/>
      <c r="R22" s="276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261" t="s">
        <v>21</v>
      </c>
      <c r="Z23" s="262"/>
      <c r="AA23" s="263"/>
      <c r="AB23" s="134">
        <f>IF(G16&gt;=4,47.5,66.5)</f>
        <v>66.5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264" t="s">
        <v>22</v>
      </c>
      <c r="D24" s="265"/>
      <c r="E24" s="266"/>
      <c r="F24" s="135"/>
      <c r="G24" s="267"/>
      <c r="H24" s="268"/>
      <c r="I24" s="269"/>
      <c r="J24" s="135"/>
      <c r="K24" s="267"/>
      <c r="L24" s="268"/>
      <c r="M24" s="269"/>
      <c r="N24" s="135"/>
      <c r="O24" s="270" t="str">
        <f>IF(G24+K24&lt;&gt;0,G24+K24,"")</f>
        <v/>
      </c>
      <c r="P24" s="271"/>
      <c r="Q24" s="271"/>
      <c r="R24" s="271"/>
      <c r="S24" s="132"/>
      <c r="T24" s="49"/>
      <c r="X24" s="133"/>
      <c r="Y24" s="261" t="s">
        <v>23</v>
      </c>
      <c r="Z24" s="262"/>
      <c r="AA24" s="263"/>
      <c r="AB24" s="134">
        <f>IF(J16&lt;&gt;0,IF(J16&gt;=4,30,32.5),0)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277" t="s">
        <v>24</v>
      </c>
      <c r="D25" s="273"/>
      <c r="E25" s="274"/>
      <c r="F25" s="136"/>
      <c r="G25" s="272">
        <v>6.5</v>
      </c>
      <c r="H25" s="273"/>
      <c r="I25" s="274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261" t="s">
        <v>25</v>
      </c>
      <c r="Z25" s="262"/>
      <c r="AA25" s="263"/>
      <c r="AB25" s="134">
        <f>IF(M16&lt;&gt;0,IF(M16&gt;=4,25,27.5),0)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261" t="s">
        <v>27</v>
      </c>
      <c r="Z26" s="262"/>
      <c r="AA26" s="263"/>
      <c r="AB26" s="139"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275">
        <v>230</v>
      </c>
      <c r="H27" s="276"/>
      <c r="I27" s="276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261" t="s">
        <v>29</v>
      </c>
      <c r="Z28" s="262"/>
      <c r="AA28" s="263"/>
      <c r="AB28" s="139">
        <f>AB24+AB25+AB23+AB26</f>
        <v>66.5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15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309" t="s">
        <v>31</v>
      </c>
      <c r="D31" s="276"/>
      <c r="E31" s="276"/>
      <c r="F31" s="72"/>
      <c r="G31" s="328" t="s">
        <v>8</v>
      </c>
      <c r="H31" s="276"/>
      <c r="I31" s="155"/>
      <c r="J31" s="328" t="s">
        <v>5</v>
      </c>
      <c r="K31" s="276"/>
      <c r="L31" s="155"/>
      <c r="M31" s="328" t="s">
        <v>6</v>
      </c>
      <c r="N31" s="276"/>
      <c r="O31" s="72"/>
      <c r="P31" s="328" t="s">
        <v>7</v>
      </c>
      <c r="Q31" s="276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326" t="str">
        <f>IF(G17&lt;&gt;0,SUM(Z42,AB42),"")</f>
        <v/>
      </c>
      <c r="H33" s="327"/>
      <c r="I33" s="164"/>
      <c r="J33" s="326" t="str">
        <f>IF(J17&lt;&gt;0,SUM(Z44,AB44),"")</f>
        <v/>
      </c>
      <c r="K33" s="327"/>
      <c r="L33" s="95"/>
      <c r="M33" s="326" t="str">
        <f>IF(M17&lt;&gt;0,SUM(Z46,AB46),"")</f>
        <v/>
      </c>
      <c r="N33" s="327"/>
      <c r="O33" s="165"/>
      <c r="P33" s="326" t="str">
        <f>IF(P17&lt;&gt;0,SUM(Z48,AB48),"")</f>
        <v/>
      </c>
      <c r="Q33" s="327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310" t="s">
        <v>34</v>
      </c>
      <c r="D34" s="311"/>
      <c r="E34" s="311"/>
      <c r="F34" s="170"/>
      <c r="G34" s="312">
        <f>IF(O24&lt;&gt;0,AA48+AC48+AC46+AA46+AC44+AA44+AC42+AA42,"")</f>
        <v>0</v>
      </c>
      <c r="H34" s="311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309" t="s">
        <v>36</v>
      </c>
      <c r="D38" s="276"/>
      <c r="E38" s="276"/>
      <c r="F38" s="72"/>
      <c r="G38" s="288" t="s">
        <v>8</v>
      </c>
      <c r="H38" s="276"/>
      <c r="I38" s="74"/>
      <c r="J38" s="288" t="s">
        <v>5</v>
      </c>
      <c r="K38" s="276"/>
      <c r="L38" s="74"/>
      <c r="M38" s="288" t="s">
        <v>6</v>
      </c>
      <c r="N38" s="276"/>
      <c r="O38" s="74"/>
      <c r="P38" s="288" t="s">
        <v>7</v>
      </c>
      <c r="Q38" s="276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323"/>
      <c r="AC39" s="319"/>
      <c r="AD39" s="324"/>
      <c r="AE39" s="319"/>
      <c r="AF39" s="325"/>
      <c r="AG39" s="300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322" t="str">
        <f>IF(G17&lt;&gt;0,Z42*AA52*AA54,"")</f>
        <v/>
      </c>
      <c r="H40" s="276"/>
      <c r="I40" s="188"/>
      <c r="J40" s="322" t="str">
        <f>IF(J17&lt;&gt;0,Z44*AB52*AB54,"")</f>
        <v/>
      </c>
      <c r="K40" s="276"/>
      <c r="L40" s="188"/>
      <c r="M40" s="322" t="str">
        <f>IF(M17&lt;&gt;0,Z46*AC52*AC54,"")</f>
        <v/>
      </c>
      <c r="N40" s="276"/>
      <c r="O40" s="188"/>
      <c r="P40" s="322" t="str">
        <f>IF(P17&lt;&gt;0,Z48*AD52*AD54,"")</f>
        <v/>
      </c>
      <c r="Q40" s="276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309" t="s">
        <v>42</v>
      </c>
      <c r="D44" s="276"/>
      <c r="E44" s="276"/>
      <c r="F44" s="72"/>
      <c r="G44" s="288" t="s">
        <v>8</v>
      </c>
      <c r="H44" s="276"/>
      <c r="I44" s="74"/>
      <c r="J44" s="288" t="s">
        <v>5</v>
      </c>
      <c r="K44" s="276"/>
      <c r="L44" s="74"/>
      <c r="M44" s="288" t="s">
        <v>6</v>
      </c>
      <c r="N44" s="276"/>
      <c r="O44" s="74"/>
      <c r="P44" s="288" t="s">
        <v>7</v>
      </c>
      <c r="Q44" s="276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321" t="s">
        <v>43</v>
      </c>
      <c r="D46" s="276"/>
      <c r="E46" s="276"/>
      <c r="F46" s="214"/>
      <c r="G46" s="322" t="str">
        <f>IF(G17&lt;&gt;0,IF($G27="","",($AA42+$AC42)-$G$40),"")</f>
        <v/>
      </c>
      <c r="H46" s="276"/>
      <c r="I46" s="188"/>
      <c r="J46" s="322" t="str">
        <f>IF(J17&lt;&gt;0,IF($G27="","",($AA44+$AC44)-$J$40),"")</f>
        <v/>
      </c>
      <c r="K46" s="276"/>
      <c r="L46" s="188"/>
      <c r="M46" s="315" t="str">
        <f>IF(M17&lt;&gt;0,IF($G27="","",($AA46+$AC46)-$M$40),"")</f>
        <v/>
      </c>
      <c r="N46" s="276"/>
      <c r="O46" s="215"/>
      <c r="P46" s="315" t="str">
        <f>IF(P17&lt;&gt;0,IF(G27="","",($AA48+$AC48)-$P$40),"")</f>
        <v/>
      </c>
      <c r="Q46" s="276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321" t="s">
        <v>44</v>
      </c>
      <c r="D48" s="276"/>
      <c r="E48" s="276"/>
      <c r="F48" s="214"/>
      <c r="G48" s="322" t="str">
        <f>IF(G46="","",G46/G18)</f>
        <v/>
      </c>
      <c r="H48" s="276"/>
      <c r="I48" s="188"/>
      <c r="J48" s="322" t="str">
        <f>IF(J46="","",J46/J18)</f>
        <v/>
      </c>
      <c r="K48" s="276"/>
      <c r="L48" s="188"/>
      <c r="M48" s="315" t="str">
        <f>IF(M46="","",M46/M18)</f>
        <v/>
      </c>
      <c r="N48" s="276"/>
      <c r="O48" s="215"/>
      <c r="P48" s="315" t="str">
        <f>IF(P46="","",P46/P18)</f>
        <v/>
      </c>
      <c r="Q48" s="276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13" t="s">
        <v>45</v>
      </c>
      <c r="D52" s="300"/>
      <c r="E52" s="300"/>
      <c r="F52" s="240"/>
      <c r="G52" s="314" t="str">
        <f>IF(G46="","",_xlfn.NUMBERVALUE(G46)+_xlfn.NUMBERVALUE(J46)+_xlfn.NUMBERVALUE(M46)+_xlfn.NUMBERVALUE(P46))</f>
        <v/>
      </c>
      <c r="H52" s="300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316" t="s">
        <v>46</v>
      </c>
      <c r="Z52" s="317"/>
      <c r="AA52" s="318" t="str">
        <f>IF(G17&lt;&gt;0,IF(O24="","",VLOOKUP($O$24,tabellen!$B$3:$C$73,2,TRUE)),"")</f>
        <v/>
      </c>
      <c r="AB52" s="318" t="str">
        <f>IF(J17&lt;&gt;0,IF(O24="","",VLOOKUP($O$24,tabellen!$B$3:$D$73,3,TRUE)),"")</f>
        <v/>
      </c>
      <c r="AC52" s="318" t="str">
        <f>IF(M17&lt;&gt;0,IF(O24="","",VLOOKUP($O$24,tabellen!$B$3:$D$73,3,TRUE)),"")</f>
        <v/>
      </c>
      <c r="AD52" s="31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317"/>
      <c r="Z53" s="317"/>
      <c r="AA53" s="319"/>
      <c r="AB53" s="319"/>
      <c r="AC53" s="319"/>
      <c r="AD53" s="319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316" t="s">
        <v>47</v>
      </c>
      <c r="Z54" s="317"/>
      <c r="AA54" s="320" t="str">
        <f>IF(G17&lt;&gt;0,IF(G27&lt;G18,G27,G18),"")</f>
        <v/>
      </c>
      <c r="AB54" s="320" t="str">
        <f>IF(J17&lt;&gt;0,IF(G27&lt;J18,G27,J18),"")</f>
        <v/>
      </c>
      <c r="AC54" s="320" t="str">
        <f>IF(M17&lt;&gt;0,IF(G27&lt;M18,G27,M18),"")</f>
        <v/>
      </c>
      <c r="AD54" s="320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95" t="s">
        <v>48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317"/>
      <c r="Z55" s="317"/>
      <c r="AA55" s="319"/>
      <c r="AB55" s="319"/>
      <c r="AC55" s="319"/>
      <c r="AD55" s="319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2Q7eI3/hTkYEyCneznXynATqtkF931dHN2WSmJvfjRprusaHwzTdfT+ofnQnl5wX6LgshZ83uJN08+z9xW55mg==" saltValue="GIg61C6xHREoaULq933Mdw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2023-12-14T12:01:17Z</dcterms:modified>
</cp:coreProperties>
</file>