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hutten/Library/CloudStorage/GoogleDrive-facturatie@christelijkekinderopvang.nl/Mijn Drive/Administratie CGOB De Herberg/"/>
    </mc:Choice>
  </mc:AlternateContent>
  <xr:revisionPtr revIDLastSave="0" documentId="13_ncr:1_{20970147-4D5A-FB4F-B025-44005F4AB654}" xr6:coauthVersionLast="47" xr6:coauthVersionMax="47" xr10:uidLastSave="{00000000-0000-0000-0000-000000000000}"/>
  <workbookProtection workbookAlgorithmName="SHA-512" workbookHashValue="cuCN/RZzvnbnkF5bwo1Or70c0VKVhBp8pxD6NGqbrA3lDzml573pXhOcp0/BbmVvXSkJhnUcfEmRdK1XDabetg==" workbookSaltValue="vDZdMWJVE5JRodLLHh5qWg==" workbookSpinCount="100000" lockStructure="1"/>
  <bookViews>
    <workbookView xWindow="28820" yWindow="-240" windowWidth="38400" windowHeight="2110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1" l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<sst xmlns="http://schemas.openxmlformats.org/spreadsheetml/2006/main" count="94" uniqueCount="64">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</sst>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5" fillId="6" borderId="0" xfId="0" applyFont="1" applyFill="1"/>
    <xf numFmtId="0" fontId="4" fillId="4" borderId="0" xfId="0" applyFont="1" applyFill="1"/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15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6" fillId="6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25" fillId="4" borderId="0" xfId="0" applyFont="1" applyFill="1"/>
    <xf numFmtId="0" fontId="27" fillId="4" borderId="17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5" fillId="4" borderId="2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7" fillId="4" borderId="31" xfId="0" applyFont="1" applyFill="1" applyBorder="1" applyAlignment="1">
      <alignment horizontal="center" vertical="center"/>
    </xf>
    <xf numFmtId="0" fontId="25" fillId="4" borderId="33" xfId="0" applyFont="1" applyFill="1" applyBorder="1"/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right" vertical="center"/>
    </xf>
    <xf numFmtId="2" fontId="7" fillId="5" borderId="12" xfId="0" applyNumberFormat="1" applyFont="1" applyFill="1" applyBorder="1" applyAlignment="1">
      <alignment horizontal="right" vertical="center"/>
    </xf>
    <xf numFmtId="2" fontId="7" fillId="5" borderId="13" xfId="0" applyNumberFormat="1" applyFont="1" applyFill="1" applyBorder="1" applyAlignment="1">
      <alignment horizontal="right" vertical="center"/>
    </xf>
    <xf numFmtId="0" fontId="26" fillId="3" borderId="34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64" fontId="27" fillId="4" borderId="8" xfId="0" applyNumberFormat="1" applyFont="1" applyFill="1" applyBorder="1" applyAlignment="1">
      <alignment horizontal="center"/>
    </xf>
    <xf numFmtId="164" fontId="27" fillId="4" borderId="3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5" borderId="14" xfId="0" applyFont="1" applyFill="1" applyBorder="1"/>
    <xf numFmtId="0" fontId="5" fillId="5" borderId="0" xfId="0" applyFont="1" applyFill="1"/>
    <xf numFmtId="0" fontId="5" fillId="5" borderId="15" xfId="0" applyFont="1" applyFill="1" applyBorder="1"/>
    <xf numFmtId="0" fontId="27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vertical="center"/>
    </xf>
    <xf numFmtId="2" fontId="7" fillId="5" borderId="15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2" fontId="5" fillId="5" borderId="15" xfId="0" applyNumberFormat="1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6" fillId="4" borderId="10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6" fontId="5" fillId="2" borderId="39" xfId="0" applyNumberFormat="1" applyFont="1" applyFill="1" applyBorder="1" applyAlignment="1">
      <alignment horizontal="left" vertical="center"/>
    </xf>
    <xf numFmtId="0" fontId="24" fillId="4" borderId="19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41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vertical="center"/>
    </xf>
    <xf numFmtId="166" fontId="5" fillId="5" borderId="39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5" fillId="3" borderId="0" xfId="0" applyFont="1" applyFill="1"/>
    <xf numFmtId="0" fontId="26" fillId="4" borderId="1" xfId="0" applyFont="1" applyFill="1" applyBorder="1" applyAlignment="1">
      <alignment vertical="center"/>
    </xf>
    <xf numFmtId="0" fontId="10" fillId="4" borderId="0" xfId="0" applyFont="1" applyFill="1"/>
    <xf numFmtId="0" fontId="5" fillId="0" borderId="37" xfId="0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2" fontId="5" fillId="5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167" fontId="5" fillId="5" borderId="39" xfId="0" applyNumberFormat="1" applyFont="1" applyFill="1" applyBorder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44" xfId="0" applyFont="1" applyFill="1" applyBorder="1" applyAlignment="1">
      <alignment vertical="center"/>
    </xf>
    <xf numFmtId="2" fontId="5" fillId="5" borderId="45" xfId="0" applyNumberFormat="1" applyFont="1" applyFill="1" applyBorder="1" applyAlignment="1">
      <alignment horizontal="left" vertical="center"/>
    </xf>
    <xf numFmtId="0" fontId="22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5" fillId="3" borderId="21" xfId="0" applyFont="1" applyFill="1" applyBorder="1"/>
    <xf numFmtId="0" fontId="24" fillId="4" borderId="21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0" applyNumberFormat="1" applyFont="1" applyAlignment="1">
      <alignment horizontal="left" vertical="center"/>
    </xf>
    <xf numFmtId="0" fontId="24" fillId="4" borderId="3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2" fontId="24" fillId="4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7" xfId="0" applyBorder="1"/>
    <xf numFmtId="0" fontId="13" fillId="3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65" fontId="29" fillId="4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0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37" xfId="0" applyFont="1" applyBorder="1"/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8" fillId="6" borderId="37" xfId="0" applyFont="1" applyFill="1" applyBorder="1"/>
    <xf numFmtId="165" fontId="11" fillId="7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/>
    <xf numFmtId="165" fontId="11" fillId="2" borderId="37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11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4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2" fontId="28" fillId="4" borderId="0" xfId="0" applyNumberFormat="1" applyFont="1" applyFill="1" applyAlignment="1">
      <alignment vertical="center"/>
    </xf>
    <xf numFmtId="169" fontId="32" fillId="4" borderId="0" xfId="0" applyNumberFormat="1" applyFont="1" applyFill="1" applyAlignment="1">
      <alignment horizontal="left" vertical="center"/>
    </xf>
    <xf numFmtId="169" fontId="32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165" fontId="32" fillId="4" borderId="0" xfId="0" applyNumberFormat="1" applyFont="1" applyFill="1" applyAlignment="1">
      <alignment horizontal="left" vertical="center"/>
    </xf>
    <xf numFmtId="165" fontId="22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center"/>
    </xf>
    <xf numFmtId="0" fontId="23" fillId="0" borderId="0" xfId="0" applyFont="1"/>
    <xf numFmtId="2" fontId="27" fillId="7" borderId="21" xfId="0" applyNumberFormat="1" applyFont="1" applyFill="1" applyBorder="1" applyAlignment="1">
      <alignment horizontal="center" vertical="center"/>
    </xf>
    <xf numFmtId="2" fontId="25" fillId="0" borderId="21" xfId="0" applyNumberFormat="1" applyFont="1" applyBorder="1"/>
    <xf numFmtId="0" fontId="13" fillId="4" borderId="37" xfId="0" applyFont="1" applyFill="1" applyBorder="1" applyAlignment="1">
      <alignment horizontal="center" vertical="center"/>
    </xf>
    <xf numFmtId="0" fontId="0" fillId="0" borderId="37" xfId="0" applyBorder="1"/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2" fillId="6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center" vertical="center"/>
    </xf>
    <xf numFmtId="165" fontId="29" fillId="7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9" fontId="29" fillId="7" borderId="0" xfId="0" applyNumberFormat="1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3" fillId="0" borderId="37" xfId="0" applyFont="1" applyBorder="1"/>
    <xf numFmtId="164" fontId="19" fillId="7" borderId="37" xfId="0" applyNumberFormat="1" applyFont="1" applyFill="1" applyBorder="1" applyAlignment="1">
      <alignment horizontal="center" vertical="center"/>
    </xf>
    <xf numFmtId="10" fontId="19" fillId="7" borderId="37" xfId="0" applyNumberFormat="1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16" xfId="0" applyFont="1" applyBorder="1"/>
    <xf numFmtId="0" fontId="35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>
      <alignment horizontal="left" vertical="center"/>
    </xf>
    <xf numFmtId="0" fontId="25" fillId="0" borderId="37" xfId="0" applyFont="1" applyBorder="1"/>
    <xf numFmtId="0" fontId="25" fillId="0" borderId="16" xfId="0" applyFont="1" applyBorder="1"/>
    <xf numFmtId="0" fontId="22" fillId="3" borderId="33" xfId="0" applyFont="1" applyFill="1" applyBorder="1" applyAlignment="1">
      <alignment vertical="center"/>
    </xf>
    <xf numFmtId="0" fontId="25" fillId="0" borderId="33" xfId="0" applyFont="1" applyBorder="1"/>
    <xf numFmtId="165" fontId="2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9" fontId="6" fillId="3" borderId="0" xfId="0" applyNumberFormat="1" applyFont="1" applyFill="1" applyAlignment="1">
      <alignment horizontal="center" vertical="center"/>
    </xf>
    <xf numFmtId="0" fontId="33" fillId="6" borderId="0" xfId="0" applyFont="1" applyFill="1" applyAlignment="1">
      <alignment horizontal="center" wrapText="1"/>
    </xf>
    <xf numFmtId="0" fontId="34" fillId="0" borderId="0" xfId="0" applyFont="1"/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Protection="1"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6" fillId="3" borderId="36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5" fillId="5" borderId="38" xfId="0" applyFont="1" applyFill="1" applyBorder="1" applyAlignment="1">
      <alignment horizontal="left" vertical="center"/>
    </xf>
    <xf numFmtId="164" fontId="27" fillId="4" borderId="8" xfId="0" applyNumberFormat="1" applyFont="1" applyFill="1" applyBorder="1" applyAlignment="1">
      <alignment horizontal="center"/>
    </xf>
    <xf numFmtId="0" fontId="25" fillId="0" borderId="8" xfId="0" applyFont="1" applyBorder="1"/>
    <xf numFmtId="164" fontId="27" fillId="4" borderId="36" xfId="0" applyNumberFormat="1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vertical="center"/>
    </xf>
    <xf numFmtId="0" fontId="26" fillId="3" borderId="25" xfId="0" applyFont="1" applyFill="1" applyBorder="1" applyAlignment="1">
      <alignment horizontal="left" vertical="center"/>
    </xf>
    <xf numFmtId="0" fontId="25" fillId="0" borderId="24" xfId="0" applyFont="1" applyBorder="1"/>
    <xf numFmtId="0" fontId="25" fillId="0" borderId="18" xfId="0" applyFont="1" applyBorder="1"/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18" xfId="0" applyFont="1" applyBorder="1" applyProtection="1">
      <protection locked="0"/>
    </xf>
    <xf numFmtId="165" fontId="27" fillId="4" borderId="20" xfId="0" applyNumberFormat="1" applyFont="1" applyFill="1" applyBorder="1" applyAlignment="1">
      <alignment horizontal="center" vertical="center"/>
    </xf>
    <xf numFmtId="0" fontId="25" fillId="0" borderId="21" xfId="0" applyFont="1" applyBorder="1"/>
    <xf numFmtId="165" fontId="27" fillId="4" borderId="2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40" xfId="0" applyFont="1" applyBorder="1"/>
    <xf numFmtId="164" fontId="27" fillId="4" borderId="0" xfId="0" applyNumberFormat="1" applyFont="1" applyFill="1" applyAlignment="1">
      <alignment horizontal="center" vertical="center"/>
    </xf>
    <xf numFmtId="0" fontId="26" fillId="3" borderId="29" xfId="0" applyFont="1" applyFill="1" applyBorder="1" applyAlignment="1">
      <alignment horizontal="left" vertical="center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customWidth="1"/>
    <col min="2" max="2" width="1.83203125" customWidth="1"/>
    <col min="3" max="3" width="34.1640625" customWidth="1"/>
    <col min="4" max="4" width="1.33203125" customWidth="1"/>
    <col min="5" max="5" width="17.83203125" customWidth="1"/>
    <col min="6" max="6" width="4.1640625" customWidth="1"/>
    <col min="7" max="7" width="5.5" customWidth="1"/>
    <col min="8" max="8" width="5.6640625" customWidth="1"/>
    <col min="9" max="9" width="6.6640625" customWidth="1"/>
    <col min="10" max="10" width="6.1640625" customWidth="1"/>
    <col min="11" max="11" width="5.5" customWidth="1"/>
    <col min="12" max="12" width="5.6640625" customWidth="1"/>
    <col min="13" max="13" width="6.6640625" customWidth="1"/>
    <col min="14" max="14" width="5.1640625" customWidth="1"/>
    <col min="15" max="15" width="5.5" customWidth="1"/>
    <col min="16" max="16" width="6" customWidth="1"/>
    <col min="17" max="17" width="5.83203125" customWidth="1"/>
    <col min="18" max="18" width="6.33203125" customWidth="1"/>
    <col min="19" max="19" width="4.1640625" customWidth="1"/>
    <col min="20" max="20" width="14" customWidth="1"/>
    <col min="21" max="21" width="8" customWidth="1"/>
    <col min="22" max="22" width="6.33203125" customWidth="1"/>
    <col min="23" max="23" width="6.6640625" customWidth="1"/>
    <col min="24" max="24" width="16" hidden="1" customWidth="1"/>
    <col min="25" max="25" width="18.33203125" hidden="1" customWidth="1"/>
    <col min="26" max="26" width="21" hidden="1" customWidth="1"/>
    <col min="27" max="27" width="17.33203125" hidden="1" customWidth="1"/>
    <col min="28" max="28" width="15.83203125" hidden="1" customWidth="1"/>
    <col min="29" max="29" width="17.83203125" hidden="1" customWidth="1"/>
    <col min="30" max="30" width="18" hidden="1" customWidth="1"/>
    <col min="31" max="31" width="18" customWidth="1"/>
    <col min="32" max="32" width="13.33203125" customWidth="1"/>
    <col min="33" max="33" width="16" customWidth="1"/>
    <col min="34" max="45" width="8" customWidth="1"/>
  </cols>
  <sheetData>
    <row r="1" spans="1:45" ht="15.75" customHeight="1">
      <c r="A1" s="48"/>
      <c r="B1" s="48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1"/>
      <c r="Y1" s="49"/>
      <c r="Z1" s="49"/>
      <c r="AA1" s="49"/>
      <c r="AB1" s="50"/>
      <c r="AC1" s="49"/>
      <c r="AD1" s="48"/>
      <c r="AE1" s="48"/>
      <c r="AF1" s="48"/>
      <c r="AG1" s="48"/>
      <c r="AH1" s="48"/>
      <c r="AI1" s="48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2.75" customHeight="1">
      <c r="A2" s="48"/>
      <c r="B2" s="282" t="s">
        <v>61</v>
      </c>
      <c r="C2" s="283"/>
      <c r="D2" s="283"/>
      <c r="E2" s="283"/>
      <c r="F2" s="283"/>
      <c r="G2" s="283"/>
      <c r="H2" s="284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1"/>
      <c r="Y2" s="49"/>
      <c r="Z2" s="49"/>
      <c r="AA2" s="49"/>
      <c r="AB2" s="50"/>
      <c r="AC2" s="49"/>
      <c r="AD2" s="48"/>
      <c r="AE2" s="48"/>
      <c r="AF2" s="48"/>
      <c r="AG2" s="48"/>
      <c r="AH2" s="48"/>
      <c r="AI2" s="48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ht="12.75" customHeight="1">
      <c r="A3" s="48"/>
      <c r="B3" s="285"/>
      <c r="C3" s="269"/>
      <c r="D3" s="269"/>
      <c r="E3" s="269"/>
      <c r="F3" s="269"/>
      <c r="G3" s="269"/>
      <c r="H3" s="286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49"/>
      <c r="Z3" s="49"/>
      <c r="AA3" s="49"/>
      <c r="AB3" s="50"/>
      <c r="AC3" s="49"/>
      <c r="AD3" s="48"/>
      <c r="AE3" s="48"/>
      <c r="AF3" s="48"/>
      <c r="AG3" s="48"/>
      <c r="AH3" s="48"/>
      <c r="AI3" s="48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 ht="12.75" customHeight="1">
      <c r="A4" s="48"/>
      <c r="B4" s="285"/>
      <c r="C4" s="269"/>
      <c r="D4" s="269"/>
      <c r="E4" s="269"/>
      <c r="F4" s="269"/>
      <c r="G4" s="269"/>
      <c r="H4" s="286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1"/>
      <c r="Y4" s="49"/>
      <c r="Z4" s="49"/>
      <c r="AA4" s="49"/>
      <c r="AB4" s="50"/>
      <c r="AC4" s="49"/>
      <c r="AD4" s="48"/>
      <c r="AE4" s="48"/>
      <c r="AF4" s="48"/>
      <c r="AG4" s="48"/>
      <c r="AH4" s="48"/>
      <c r="AI4" s="48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5.75" customHeight="1">
      <c r="A5" s="48"/>
      <c r="B5" s="285"/>
      <c r="C5" s="269"/>
      <c r="D5" s="269"/>
      <c r="E5" s="269"/>
      <c r="F5" s="269"/>
      <c r="G5" s="269"/>
      <c r="H5" s="286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1"/>
      <c r="Y5" s="51"/>
      <c r="Z5" s="51"/>
      <c r="AA5" s="51"/>
      <c r="AB5" s="53"/>
      <c r="AC5" s="49"/>
      <c r="AD5" s="48"/>
      <c r="AE5" s="48"/>
      <c r="AF5" s="48"/>
      <c r="AG5" s="48"/>
      <c r="AH5" s="48"/>
      <c r="AI5" s="48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15.75" customHeight="1">
      <c r="A6" s="48"/>
      <c r="B6" s="285"/>
      <c r="C6" s="269"/>
      <c r="D6" s="269"/>
      <c r="E6" s="269"/>
      <c r="F6" s="269"/>
      <c r="G6" s="269"/>
      <c r="H6" s="286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4"/>
      <c r="Y6" s="54"/>
      <c r="Z6" s="54"/>
      <c r="AA6" s="54"/>
      <c r="AB6" s="55"/>
      <c r="AC6" s="49"/>
      <c r="AD6" s="48"/>
      <c r="AE6" s="48"/>
      <c r="AF6" s="48"/>
      <c r="AG6" s="48"/>
      <c r="AH6" s="48"/>
      <c r="AI6" s="48"/>
      <c r="AJ6" s="52"/>
      <c r="AK6" s="52"/>
      <c r="AL6" s="52"/>
      <c r="AM6" s="52"/>
      <c r="AN6" s="52"/>
      <c r="AO6" s="52"/>
      <c r="AP6" s="52"/>
      <c r="AQ6" s="52"/>
      <c r="AR6" s="52"/>
      <c r="AS6" s="52"/>
    </row>
    <row r="7" spans="1:45" ht="15.75" customHeight="1">
      <c r="A7" s="48"/>
      <c r="B7" s="287"/>
      <c r="C7" s="288"/>
      <c r="D7" s="288"/>
      <c r="E7" s="288"/>
      <c r="F7" s="288"/>
      <c r="G7" s="288"/>
      <c r="H7" s="289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4"/>
      <c r="Y7" s="54"/>
      <c r="Z7" s="54"/>
      <c r="AA7" s="54"/>
      <c r="AB7" s="55"/>
      <c r="AC7" s="49"/>
      <c r="AD7" s="48"/>
      <c r="AE7" s="48"/>
      <c r="AF7" s="48"/>
      <c r="AG7" s="48"/>
      <c r="AH7" s="48"/>
      <c r="AI7" s="48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ht="15.75" customHeight="1">
      <c r="A8" s="48"/>
      <c r="B8" s="56"/>
      <c r="C8" s="56"/>
      <c r="D8" s="56"/>
      <c r="E8" s="56"/>
      <c r="F8" s="56"/>
      <c r="G8" s="56"/>
      <c r="H8" s="56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4"/>
      <c r="Y8" s="54"/>
      <c r="Z8" s="54"/>
      <c r="AA8" s="54"/>
      <c r="AB8" s="55"/>
      <c r="AC8" s="49"/>
      <c r="AD8" s="48"/>
      <c r="AE8" s="48"/>
      <c r="AF8" s="48"/>
      <c r="AG8" s="48"/>
      <c r="AH8" s="48"/>
      <c r="AI8" s="48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 ht="15.75" customHeight="1">
      <c r="A9" s="48"/>
      <c r="B9" s="57"/>
      <c r="C9" s="58"/>
      <c r="D9" s="49"/>
      <c r="E9" s="49"/>
      <c r="F9" s="49"/>
      <c r="G9" s="49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9"/>
      <c r="Y9" s="59"/>
      <c r="Z9" s="59"/>
      <c r="AA9" s="59"/>
      <c r="AB9" s="60"/>
      <c r="AC9" s="49"/>
      <c r="AD9" s="48"/>
      <c r="AE9" s="48"/>
      <c r="AF9" s="48"/>
      <c r="AG9" s="48"/>
      <c r="AH9" s="48"/>
      <c r="AI9" s="48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ht="16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AQ10" s="52"/>
      <c r="AR10" s="52"/>
      <c r="AS10" s="52"/>
    </row>
    <row r="11" spans="1:45" ht="16">
      <c r="A11" s="48"/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62"/>
      <c r="S11" s="62"/>
      <c r="T11" s="64"/>
      <c r="AF11" s="48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53"/>
    </row>
    <row r="12" spans="1:45" ht="15.75" customHeight="1">
      <c r="A12" s="48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7"/>
      <c r="X12" s="1"/>
      <c r="Y12" s="68"/>
      <c r="Z12" s="69" t="s">
        <v>0</v>
      </c>
      <c r="AA12" s="70" t="s">
        <v>1</v>
      </c>
      <c r="AB12" s="71" t="s">
        <v>2</v>
      </c>
      <c r="AF12" s="48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1"/>
    </row>
    <row r="13" spans="1:45" ht="15.75" customHeight="1">
      <c r="A13" s="48"/>
      <c r="B13" s="65"/>
      <c r="C13" s="290" t="s">
        <v>3</v>
      </c>
      <c r="D13" s="262"/>
      <c r="E13" s="262"/>
      <c r="F13" s="72"/>
      <c r="G13" s="291" t="s">
        <v>4</v>
      </c>
      <c r="H13" s="262"/>
      <c r="I13" s="73"/>
      <c r="J13" s="271" t="s">
        <v>5</v>
      </c>
      <c r="K13" s="262"/>
      <c r="L13" s="74"/>
      <c r="M13" s="271" t="s">
        <v>6</v>
      </c>
      <c r="N13" s="262"/>
      <c r="O13" s="75"/>
      <c r="P13" s="271" t="s">
        <v>7</v>
      </c>
      <c r="Q13" s="262"/>
      <c r="R13" s="74"/>
      <c r="S13" s="76"/>
      <c r="T13" s="77"/>
      <c r="X13" s="78"/>
      <c r="Y13" s="79" t="s">
        <v>8</v>
      </c>
      <c r="Z13" s="80"/>
      <c r="AA13" s="81">
        <f>G17</f>
        <v>0</v>
      </c>
      <c r="AB13" s="82" t="str">
        <f>G18</f>
        <v/>
      </c>
      <c r="AC13" s="83"/>
      <c r="AD13" s="48"/>
      <c r="AE13" s="48"/>
      <c r="AF13" s="48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51"/>
    </row>
    <row r="14" spans="1:45" ht="41" customHeight="1">
      <c r="A14" s="48"/>
      <c r="B14" s="65"/>
      <c r="C14" s="262"/>
      <c r="D14" s="262"/>
      <c r="E14" s="262"/>
      <c r="F14" s="72"/>
      <c r="G14" s="303" t="s">
        <v>9</v>
      </c>
      <c r="H14" s="304"/>
      <c r="I14" s="84"/>
      <c r="J14" s="262"/>
      <c r="K14" s="262"/>
      <c r="L14" s="74"/>
      <c r="M14" s="262"/>
      <c r="N14" s="262"/>
      <c r="O14" s="74"/>
      <c r="P14" s="262"/>
      <c r="Q14" s="262"/>
      <c r="R14" s="74"/>
      <c r="S14" s="85"/>
      <c r="T14" s="77"/>
      <c r="X14" s="78"/>
      <c r="Y14" s="79" t="s">
        <v>5</v>
      </c>
      <c r="Z14" s="86"/>
      <c r="AA14" s="81">
        <f>J17</f>
        <v>0</v>
      </c>
      <c r="AB14" s="82" t="str">
        <f>J18</f>
        <v/>
      </c>
      <c r="AC14" s="83"/>
      <c r="AD14" s="48"/>
      <c r="AE14" s="48"/>
      <c r="AF14" s="48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/>
    </row>
    <row r="15" spans="1:45" ht="15.75" customHeight="1">
      <c r="A15" s="48"/>
      <c r="B15" s="65"/>
      <c r="C15" s="87"/>
      <c r="D15" s="87"/>
      <c r="E15" s="87"/>
      <c r="F15" s="87"/>
      <c r="G15" s="88" t="s">
        <v>10</v>
      </c>
      <c r="H15" s="87"/>
      <c r="I15" s="87"/>
      <c r="J15" s="89"/>
      <c r="K15" s="89"/>
      <c r="L15" s="89"/>
      <c r="M15" s="89"/>
      <c r="N15" s="90"/>
      <c r="O15" s="90"/>
      <c r="P15" s="90"/>
      <c r="Q15" s="90"/>
      <c r="R15" s="90"/>
      <c r="S15" s="65"/>
      <c r="T15" s="67"/>
      <c r="X15" s="78"/>
      <c r="Y15" s="79" t="s">
        <v>6</v>
      </c>
      <c r="Z15" s="86"/>
      <c r="AA15" s="81">
        <f>M17</f>
        <v>0</v>
      </c>
      <c r="AB15" s="82" t="str">
        <f>M18</f>
        <v/>
      </c>
      <c r="AC15" s="83"/>
      <c r="AD15" s="48"/>
      <c r="AE15" s="48"/>
      <c r="AF15" s="48"/>
      <c r="AG15" s="48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ht="18" customHeight="1">
      <c r="A16" s="48"/>
      <c r="B16" s="65"/>
      <c r="C16" s="91" t="s">
        <v>11</v>
      </c>
      <c r="D16" s="92"/>
      <c r="E16" s="92"/>
      <c r="F16" s="93"/>
      <c r="G16" s="305"/>
      <c r="H16" s="306"/>
      <c r="I16" s="94"/>
      <c r="J16" s="307"/>
      <c r="K16" s="308"/>
      <c r="L16" s="95"/>
      <c r="M16" s="309"/>
      <c r="N16" s="308"/>
      <c r="O16" s="95"/>
      <c r="P16" s="309"/>
      <c r="Q16" s="308"/>
      <c r="R16" s="96"/>
      <c r="S16" s="76"/>
      <c r="T16" s="97"/>
      <c r="X16" s="78"/>
      <c r="Y16" s="79" t="s">
        <v>7</v>
      </c>
      <c r="Z16" s="86"/>
      <c r="AA16" s="81">
        <f>P17</f>
        <v>0</v>
      </c>
      <c r="AB16" s="82" t="str">
        <f>P18</f>
        <v/>
      </c>
      <c r="AC16" s="83"/>
      <c r="AD16" s="48"/>
      <c r="AE16" s="48"/>
      <c r="AF16" s="48"/>
      <c r="AG16" s="48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8" customHeight="1">
      <c r="A17" s="48"/>
      <c r="B17" s="65"/>
      <c r="C17" s="98" t="s">
        <v>12</v>
      </c>
      <c r="D17" s="99"/>
      <c r="E17" s="100"/>
      <c r="F17" s="101"/>
      <c r="G17" s="294"/>
      <c r="H17" s="293"/>
      <c r="I17" s="102"/>
      <c r="J17" s="292"/>
      <c r="K17" s="293"/>
      <c r="L17" s="103"/>
      <c r="M17" s="294"/>
      <c r="N17" s="293"/>
      <c r="O17" s="103"/>
      <c r="P17" s="294"/>
      <c r="Q17" s="293"/>
      <c r="R17" s="96"/>
      <c r="S17" s="76"/>
      <c r="T17" s="97"/>
      <c r="X17" s="78"/>
      <c r="Y17" s="104" t="s">
        <v>13</v>
      </c>
      <c r="Z17" s="105"/>
      <c r="AA17" s="106">
        <f t="shared" ref="AA17:AB17" si="0">SUM(AA13:AA16)</f>
        <v>0</v>
      </c>
      <c r="AB17" s="107">
        <f t="shared" si="0"/>
        <v>0</v>
      </c>
      <c r="AC17" s="83"/>
      <c r="AD17" s="48"/>
      <c r="AE17" s="48"/>
      <c r="AF17" s="48"/>
      <c r="AG17" s="4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8" customHeight="1">
      <c r="A18" s="48"/>
      <c r="B18" s="65"/>
      <c r="C18" s="108" t="s">
        <v>14</v>
      </c>
      <c r="D18" s="109"/>
      <c r="E18" s="109"/>
      <c r="F18" s="110"/>
      <c r="G18" s="313" t="str">
        <f>IF(G17="","",G17*52/12)</f>
        <v/>
      </c>
      <c r="H18" s="314"/>
      <c r="I18" s="111"/>
      <c r="J18" s="315" t="str">
        <f>IF(J17="","",J17*52/12)</f>
        <v/>
      </c>
      <c r="K18" s="296"/>
      <c r="L18" s="112"/>
      <c r="M18" s="315" t="str">
        <f>IF(M17="","",M17*52/12)</f>
        <v/>
      </c>
      <c r="N18" s="296"/>
      <c r="O18" s="87"/>
      <c r="P18" s="315" t="str">
        <f>IF(P17="","",P17*52/12)</f>
        <v/>
      </c>
      <c r="Q18" s="297"/>
      <c r="R18" s="96"/>
      <c r="S18" s="76"/>
      <c r="T18" s="113"/>
      <c r="X18" s="2"/>
      <c r="Y18" s="114"/>
      <c r="Z18" s="115"/>
      <c r="AA18" s="115"/>
      <c r="AB18" s="116"/>
      <c r="AC18" s="83"/>
      <c r="AD18" s="48"/>
      <c r="AE18" s="48"/>
      <c r="AF18" s="48"/>
      <c r="AG18" s="4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5.75" customHeight="1">
      <c r="A19" s="48"/>
      <c r="B19" s="65"/>
      <c r="C19" s="101"/>
      <c r="D19" s="110"/>
      <c r="E19" s="110"/>
      <c r="F19" s="110"/>
      <c r="G19" s="87"/>
      <c r="H19" s="96"/>
      <c r="I19" s="96"/>
      <c r="J19" s="96"/>
      <c r="K19" s="96"/>
      <c r="L19" s="96"/>
      <c r="M19" s="96"/>
      <c r="N19" s="117"/>
      <c r="O19" s="110"/>
      <c r="P19" s="110"/>
      <c r="Q19" s="110"/>
      <c r="R19" s="110"/>
      <c r="S19" s="61"/>
      <c r="T19" s="49"/>
      <c r="X19" s="118"/>
      <c r="Y19" s="119" t="s">
        <v>15</v>
      </c>
      <c r="Z19" s="86"/>
      <c r="AA19" s="81"/>
      <c r="AB19" s="120">
        <f>G25</f>
        <v>6.5</v>
      </c>
      <c r="AC19" s="83"/>
      <c r="AD19" s="48"/>
      <c r="AE19" s="48"/>
      <c r="AF19" s="48"/>
      <c r="AG19" s="48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8" customHeight="1">
      <c r="A20" s="48"/>
      <c r="B20" s="49"/>
      <c r="C20" s="121"/>
      <c r="D20" s="121"/>
      <c r="E20" s="121"/>
      <c r="F20" s="121"/>
      <c r="G20" s="121"/>
      <c r="H20" s="121"/>
      <c r="I20" s="121"/>
      <c r="J20" s="121"/>
      <c r="K20" s="122"/>
      <c r="L20" s="121"/>
      <c r="M20" s="121"/>
      <c r="N20" s="121"/>
      <c r="O20" s="121"/>
      <c r="P20" s="121"/>
      <c r="Q20" s="121"/>
      <c r="R20" s="121"/>
      <c r="S20" s="49"/>
      <c r="T20" s="49"/>
      <c r="X20" s="118"/>
      <c r="Y20" s="119" t="s">
        <v>62</v>
      </c>
      <c r="Z20" s="86"/>
      <c r="AA20" s="81"/>
      <c r="AB20" s="120">
        <v>7.53</v>
      </c>
      <c r="AC20" s="83"/>
      <c r="AD20" s="48"/>
      <c r="AE20" s="48"/>
      <c r="AF20" s="48"/>
      <c r="AG20" s="48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8" customHeight="1">
      <c r="A21" s="48"/>
      <c r="B21" s="123"/>
      <c r="C21" s="110"/>
      <c r="D21" s="110"/>
      <c r="E21" s="110"/>
      <c r="F21" s="110"/>
      <c r="G21" s="110"/>
      <c r="H21" s="110"/>
      <c r="I21" s="110"/>
      <c r="J21" s="110"/>
      <c r="K21" s="124"/>
      <c r="L21" s="110"/>
      <c r="M21" s="110"/>
      <c r="N21" s="110"/>
      <c r="O21" s="93"/>
      <c r="P21" s="93"/>
      <c r="Q21" s="93"/>
      <c r="R21" s="93"/>
      <c r="S21" s="123"/>
      <c r="T21" s="49"/>
      <c r="X21" s="78"/>
      <c r="Y21" s="79"/>
      <c r="Z21" s="86"/>
      <c r="AA21" s="86"/>
      <c r="AB21" s="125"/>
      <c r="AC21" s="83"/>
      <c r="AD21" s="48"/>
      <c r="AE21" s="48"/>
      <c r="AF21" s="48"/>
      <c r="AG21" s="48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>
      <c r="A22" s="48"/>
      <c r="B22" s="123"/>
      <c r="C22" s="295" t="s">
        <v>16</v>
      </c>
      <c r="D22" s="296"/>
      <c r="E22" s="297"/>
      <c r="F22" s="110"/>
      <c r="G22" s="316" t="s">
        <v>17</v>
      </c>
      <c r="H22" s="296"/>
      <c r="I22" s="297"/>
      <c r="J22" s="110"/>
      <c r="K22" s="310" t="s">
        <v>18</v>
      </c>
      <c r="L22" s="296"/>
      <c r="M22" s="297"/>
      <c r="N22" s="87"/>
      <c r="O22" s="311" t="s">
        <v>19</v>
      </c>
      <c r="P22" s="262"/>
      <c r="Q22" s="262"/>
      <c r="R22" s="262"/>
      <c r="S22" s="126"/>
      <c r="T22" s="49"/>
      <c r="X22" s="78"/>
      <c r="Y22" s="104" t="s">
        <v>20</v>
      </c>
      <c r="Z22" s="127"/>
      <c r="AA22" s="127"/>
      <c r="AB22" s="128"/>
      <c r="AC22" s="83"/>
      <c r="AD22" s="48"/>
      <c r="AE22" s="48"/>
      <c r="AF22" s="48"/>
      <c r="AG22" s="48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2" customHeight="1">
      <c r="A23" s="48"/>
      <c r="B23" s="123"/>
      <c r="C23" s="129"/>
      <c r="D23" s="129"/>
      <c r="E23" s="129"/>
      <c r="F23" s="110"/>
      <c r="G23" s="130"/>
      <c r="H23" s="130"/>
      <c r="I23" s="130"/>
      <c r="J23" s="110"/>
      <c r="K23" s="130"/>
      <c r="L23" s="130"/>
      <c r="M23" s="130"/>
      <c r="N23" s="90"/>
      <c r="O23" s="131"/>
      <c r="P23" s="131"/>
      <c r="Q23" s="131"/>
      <c r="R23" s="131"/>
      <c r="S23" s="132"/>
      <c r="T23" s="49"/>
      <c r="X23" s="133"/>
      <c r="Y23" s="312" t="s">
        <v>21</v>
      </c>
      <c r="Z23" s="280"/>
      <c r="AA23" s="281"/>
      <c r="AB23" s="134">
        <f>IF(G16&gt;=4,45,67.5)</f>
        <v>67.5</v>
      </c>
      <c r="AC23" s="83"/>
      <c r="AD23" s="48"/>
      <c r="AE23" s="48"/>
      <c r="AF23" s="48"/>
      <c r="AG23" s="48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ht="18" customHeight="1" thickBot="1">
      <c r="A24" s="48"/>
      <c r="B24" s="123"/>
      <c r="C24" s="317" t="s">
        <v>22</v>
      </c>
      <c r="D24" s="318"/>
      <c r="E24" s="319"/>
      <c r="F24" s="135"/>
      <c r="G24" s="320"/>
      <c r="H24" s="308"/>
      <c r="I24" s="321"/>
      <c r="J24" s="135"/>
      <c r="K24" s="320"/>
      <c r="L24" s="308"/>
      <c r="M24" s="321"/>
      <c r="N24" s="135"/>
      <c r="O24" s="322" t="str">
        <f>IF(G24+K24&lt;&gt;0,G24+K24,"")</f>
        <v/>
      </c>
      <c r="P24" s="323"/>
      <c r="Q24" s="323"/>
      <c r="R24" s="323"/>
      <c r="S24" s="132"/>
      <c r="T24" s="49"/>
      <c r="X24" s="133"/>
      <c r="Y24" s="312" t="s">
        <v>23</v>
      </c>
      <c r="Z24" s="280"/>
      <c r="AA24" s="281"/>
      <c r="AB24" s="134">
        <f>IF(J16&lt;&gt;0,IF(J16&gt;=4,22.5,32.5),0)</f>
        <v>0</v>
      </c>
      <c r="AD24" s="48"/>
      <c r="AE24" s="48"/>
      <c r="AF24" s="48"/>
      <c r="AG24" s="48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ht="18" customHeight="1" thickTop="1">
      <c r="A25" s="48"/>
      <c r="B25" s="123"/>
      <c r="C25" s="328" t="s">
        <v>24</v>
      </c>
      <c r="D25" s="325"/>
      <c r="E25" s="326"/>
      <c r="F25" s="136"/>
      <c r="G25" s="324">
        <v>6.5</v>
      </c>
      <c r="H25" s="325"/>
      <c r="I25" s="326"/>
      <c r="J25" s="136"/>
      <c r="K25" s="137"/>
      <c r="L25" s="136"/>
      <c r="M25" s="136"/>
      <c r="N25" s="136"/>
      <c r="O25" s="136"/>
      <c r="P25" s="136"/>
      <c r="Q25" s="136"/>
      <c r="R25" s="136"/>
      <c r="S25" s="123"/>
      <c r="T25" s="49"/>
      <c r="X25" s="133"/>
      <c r="Y25" s="312" t="s">
        <v>25</v>
      </c>
      <c r="Z25" s="280"/>
      <c r="AA25" s="281"/>
      <c r="AB25" s="134">
        <f>IF(M16&lt;&gt;0,IF(M16&gt;=4,20,30),0)</f>
        <v>0</v>
      </c>
      <c r="AC25" s="83"/>
      <c r="AD25" s="48"/>
      <c r="AE25" s="48"/>
      <c r="AF25" s="48"/>
      <c r="AG25" s="48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ht="15" customHeight="1">
      <c r="A26" s="48"/>
      <c r="B26" s="123"/>
      <c r="C26" s="117" t="s">
        <v>26</v>
      </c>
      <c r="D26" s="110"/>
      <c r="E26" s="110"/>
      <c r="F26" s="110"/>
      <c r="G26" s="138"/>
      <c r="H26" s="138"/>
      <c r="I26" s="138"/>
      <c r="J26" s="110"/>
      <c r="K26" s="124"/>
      <c r="L26" s="110"/>
      <c r="M26" s="110"/>
      <c r="N26" s="110"/>
      <c r="O26" s="110"/>
      <c r="P26" s="110"/>
      <c r="Q26" s="110"/>
      <c r="R26" s="110"/>
      <c r="S26" s="123"/>
      <c r="T26" s="49"/>
      <c r="X26" s="133"/>
      <c r="Y26" s="312" t="s">
        <v>27</v>
      </c>
      <c r="Z26" s="280"/>
      <c r="AA26" s="281"/>
      <c r="AB26" s="139">
        <v>0</v>
      </c>
      <c r="AC26" s="83"/>
      <c r="AD26" s="48"/>
      <c r="AE26" s="48"/>
      <c r="AF26" s="48"/>
      <c r="AG26" s="48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ht="18" customHeight="1">
      <c r="A27" s="48"/>
      <c r="B27" s="123"/>
      <c r="C27" s="140" t="s">
        <v>28</v>
      </c>
      <c r="D27" s="141"/>
      <c r="E27" s="141"/>
      <c r="F27" s="110"/>
      <c r="G27" s="327">
        <v>230</v>
      </c>
      <c r="H27" s="262"/>
      <c r="I27" s="262"/>
      <c r="J27" s="110"/>
      <c r="K27" s="124"/>
      <c r="L27" s="87"/>
      <c r="M27" s="87"/>
      <c r="N27" s="87"/>
      <c r="O27" s="87"/>
      <c r="P27" s="87"/>
      <c r="Q27" s="142"/>
      <c r="R27" s="87"/>
      <c r="S27" s="143"/>
      <c r="T27" s="49"/>
      <c r="X27" s="144"/>
      <c r="Y27" s="145"/>
      <c r="Z27" s="146"/>
      <c r="AA27" s="146"/>
      <c r="AB27" s="139"/>
      <c r="AD27" s="48"/>
      <c r="AE27" s="48"/>
      <c r="AF27" s="48"/>
      <c r="AG27" s="48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ht="18" customHeight="1">
      <c r="A28" s="48"/>
      <c r="B28" s="123"/>
      <c r="C28" s="110"/>
      <c r="D28" s="110"/>
      <c r="E28" s="110"/>
      <c r="F28" s="110"/>
      <c r="G28" s="117"/>
      <c r="H28" s="117"/>
      <c r="I28" s="117"/>
      <c r="J28" s="110"/>
      <c r="K28" s="110"/>
      <c r="L28" s="87"/>
      <c r="M28" s="110"/>
      <c r="N28" s="110"/>
      <c r="O28" s="110"/>
      <c r="P28" s="110"/>
      <c r="Q28" s="110"/>
      <c r="R28" s="110"/>
      <c r="S28" s="123"/>
      <c r="T28" s="49"/>
      <c r="X28" s="133"/>
      <c r="Y28" s="312" t="s">
        <v>29</v>
      </c>
      <c r="Z28" s="280"/>
      <c r="AA28" s="281"/>
      <c r="AB28" s="139">
        <f>AB24+AB25+AB23+AB26</f>
        <v>67.5</v>
      </c>
      <c r="AC28" s="48"/>
      <c r="AD28" s="48"/>
      <c r="AE28" s="48"/>
      <c r="AF28" s="48"/>
      <c r="AG28" s="48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ht="18" customHeight="1">
      <c r="A29" s="48"/>
      <c r="B29" s="64"/>
      <c r="C29" s="147"/>
      <c r="D29" s="147"/>
      <c r="E29" s="147"/>
      <c r="F29" s="147"/>
      <c r="G29" s="147"/>
      <c r="H29" s="147"/>
      <c r="I29" s="147"/>
      <c r="J29" s="147"/>
      <c r="K29" s="148"/>
      <c r="L29" s="147"/>
      <c r="M29" s="147"/>
      <c r="N29" s="147"/>
      <c r="O29" s="147"/>
      <c r="P29" s="147"/>
      <c r="Q29" s="147"/>
      <c r="R29" s="147"/>
      <c r="S29" s="64"/>
      <c r="T29" s="49"/>
      <c r="X29" s="133"/>
      <c r="Y29" s="149" t="s">
        <v>30</v>
      </c>
      <c r="Z29" s="150"/>
      <c r="AA29" s="150"/>
      <c r="AB29" s="151" t="e">
        <f>AB28/AB17</f>
        <v>#DIV/0!</v>
      </c>
      <c r="AC29" s="48"/>
      <c r="AD29" s="48"/>
      <c r="AE29" s="48"/>
      <c r="AF29" s="48"/>
      <c r="AG29" s="48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8" customHeight="1">
      <c r="A30" s="48"/>
      <c r="B30" s="152"/>
      <c r="C30" s="90"/>
      <c r="D30" s="90"/>
      <c r="E30" s="90"/>
      <c r="F30" s="90"/>
      <c r="G30" s="90"/>
      <c r="H30" s="90"/>
      <c r="I30" s="90"/>
      <c r="J30" s="90"/>
      <c r="K30" s="153"/>
      <c r="L30" s="90"/>
      <c r="M30" s="90"/>
      <c r="N30" s="90"/>
      <c r="O30" s="90"/>
      <c r="P30" s="90"/>
      <c r="Q30" s="90"/>
      <c r="R30" s="90"/>
      <c r="S30" s="65"/>
      <c r="T30" s="83"/>
      <c r="X30" s="144"/>
      <c r="Y30" s="145"/>
      <c r="Z30" s="146"/>
      <c r="AA30" s="146"/>
      <c r="AB30" s="154"/>
      <c r="AC30" s="48"/>
      <c r="AD30" s="48"/>
      <c r="AE30" s="48"/>
      <c r="AF30" s="48"/>
      <c r="AG30" s="48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8" customHeight="1">
      <c r="A31" s="48"/>
      <c r="B31" s="152"/>
      <c r="C31" s="270" t="s">
        <v>31</v>
      </c>
      <c r="D31" s="262"/>
      <c r="E31" s="262"/>
      <c r="F31" s="72"/>
      <c r="G31" s="261" t="s">
        <v>8</v>
      </c>
      <c r="H31" s="262"/>
      <c r="I31" s="155"/>
      <c r="J31" s="261" t="s">
        <v>5</v>
      </c>
      <c r="K31" s="262"/>
      <c r="L31" s="155"/>
      <c r="M31" s="261" t="s">
        <v>6</v>
      </c>
      <c r="N31" s="262"/>
      <c r="O31" s="72"/>
      <c r="P31" s="261" t="s">
        <v>7</v>
      </c>
      <c r="Q31" s="262"/>
      <c r="R31" s="72"/>
      <c r="S31" s="65"/>
      <c r="T31" s="83"/>
      <c r="X31" s="144"/>
      <c r="Y31" s="145" t="s">
        <v>32</v>
      </c>
      <c r="Z31" s="146"/>
      <c r="AA31" s="146"/>
      <c r="AB31" s="151" t="e">
        <f>AB29+AB19</f>
        <v>#DIV/0!</v>
      </c>
      <c r="AC31" s="48"/>
      <c r="AD31" s="48"/>
      <c r="AE31" s="48"/>
      <c r="AF31" s="48"/>
      <c r="AG31" s="48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ht="10.5" customHeight="1">
      <c r="A32" s="48"/>
      <c r="B32" s="152"/>
      <c r="C32" s="90"/>
      <c r="D32" s="90"/>
      <c r="E32" s="90"/>
      <c r="F32" s="90"/>
      <c r="G32" s="87"/>
      <c r="H32" s="87"/>
      <c r="I32" s="87"/>
      <c r="J32" s="87"/>
      <c r="K32" s="87"/>
      <c r="L32" s="87"/>
      <c r="M32" s="87"/>
      <c r="N32" s="87"/>
      <c r="O32" s="90"/>
      <c r="P32" s="90"/>
      <c r="Q32" s="90"/>
      <c r="R32" s="90"/>
      <c r="S32" s="65"/>
      <c r="T32" s="83"/>
      <c r="X32" s="156"/>
      <c r="Y32" s="157"/>
      <c r="Z32" s="158"/>
      <c r="AA32" s="158"/>
      <c r="AB32" s="159"/>
      <c r="AC32" s="48"/>
      <c r="AD32" s="48"/>
      <c r="AE32" s="48"/>
      <c r="AF32" s="48"/>
      <c r="AG32" s="48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ht="18" customHeight="1">
      <c r="A33" s="48"/>
      <c r="B33" s="152"/>
      <c r="C33" s="160" t="s">
        <v>33</v>
      </c>
      <c r="D33" s="161"/>
      <c r="E33" s="162"/>
      <c r="F33" s="163"/>
      <c r="G33" s="263" t="str">
        <f>IF(G17&lt;&gt;0,SUM(Z42,AB42),"")</f>
        <v/>
      </c>
      <c r="H33" s="264"/>
      <c r="I33" s="164"/>
      <c r="J33" s="263" t="str">
        <f>IF(J17&lt;&gt;0,SUM(Z44,AB44),"")</f>
        <v/>
      </c>
      <c r="K33" s="264"/>
      <c r="L33" s="95"/>
      <c r="M33" s="263" t="str">
        <f>IF(M17&lt;&gt;0,SUM(Z46,AB46),"")</f>
        <v/>
      </c>
      <c r="N33" s="264"/>
      <c r="O33" s="165"/>
      <c r="P33" s="263" t="str">
        <f>IF(P17&lt;&gt;0,SUM(Z48,AB48),"")</f>
        <v/>
      </c>
      <c r="Q33" s="264"/>
      <c r="R33" s="90"/>
      <c r="S33" s="65"/>
      <c r="T33" s="83"/>
      <c r="X33" s="118"/>
      <c r="Y33" s="166"/>
      <c r="Z33" s="167"/>
      <c r="AA33" s="168"/>
      <c r="AB33" s="169"/>
      <c r="AC33" s="48"/>
      <c r="AD33" s="48"/>
      <c r="AE33" s="48"/>
      <c r="AF33" s="48"/>
      <c r="AG33" s="48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ht="18" customHeight="1">
      <c r="A34" s="48"/>
      <c r="B34" s="152"/>
      <c r="C34" s="298" t="s">
        <v>34</v>
      </c>
      <c r="D34" s="299"/>
      <c r="E34" s="299"/>
      <c r="F34" s="170"/>
      <c r="G34" s="300">
        <f>IF(O24&lt;&gt;0,AA48+AC48+AC46+AA46+AC44+AA44+AC42+AA42,"")</f>
        <v>0</v>
      </c>
      <c r="H34" s="299"/>
      <c r="I34" s="103"/>
      <c r="J34" s="103"/>
      <c r="K34" s="103"/>
      <c r="L34" s="103"/>
      <c r="M34" s="103"/>
      <c r="N34" s="103"/>
      <c r="O34" s="103"/>
      <c r="P34" s="103"/>
      <c r="Q34" s="103"/>
      <c r="R34" s="90"/>
      <c r="S34" s="65"/>
      <c r="T34" s="83"/>
      <c r="X34" s="171"/>
      <c r="Y34" s="172" t="s">
        <v>35</v>
      </c>
      <c r="Z34" s="173"/>
      <c r="AA34" s="174"/>
      <c r="AB34" s="169"/>
      <c r="AC34" s="48"/>
      <c r="AD34" s="48"/>
      <c r="AE34" s="48"/>
      <c r="AF34" s="48"/>
      <c r="AG34" s="48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ht="11.25" customHeight="1">
      <c r="A35" s="48"/>
      <c r="B35" s="152"/>
      <c r="C35" s="90"/>
      <c r="D35" s="90"/>
      <c r="E35" s="90"/>
      <c r="F35" s="90"/>
      <c r="G35" s="87"/>
      <c r="H35" s="87"/>
      <c r="I35" s="87"/>
      <c r="J35" s="87"/>
      <c r="K35" s="87"/>
      <c r="L35" s="87"/>
      <c r="M35" s="87"/>
      <c r="N35" s="87"/>
      <c r="O35" s="175"/>
      <c r="P35" s="175"/>
      <c r="Q35" s="90"/>
      <c r="R35" s="90"/>
      <c r="S35" s="65"/>
      <c r="T35" s="83"/>
      <c r="X35" s="118"/>
      <c r="Y35" s="118"/>
      <c r="Z35" s="118"/>
      <c r="AA35" s="118"/>
      <c r="AB35" s="118"/>
      <c r="AC35" s="48"/>
      <c r="AD35" s="48"/>
      <c r="AE35" s="48"/>
      <c r="AF35" s="48"/>
      <c r="AG35" s="48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ht="18" customHeight="1">
      <c r="A36" s="48"/>
      <c r="B36" s="6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6"/>
      <c r="P36" s="176"/>
      <c r="Q36" s="176"/>
      <c r="R36" s="176"/>
      <c r="S36" s="67"/>
      <c r="T36" s="83"/>
      <c r="X36" s="2"/>
      <c r="AG36" s="48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6">
      <c r="A37" s="48"/>
      <c r="B37" s="6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79"/>
      <c r="N37" s="180"/>
      <c r="O37" s="90"/>
      <c r="P37" s="90"/>
      <c r="Q37" s="90"/>
      <c r="R37" s="90"/>
      <c r="S37" s="65"/>
      <c r="T37" s="83"/>
      <c r="AG37" s="48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8" customHeight="1">
      <c r="A38" s="48"/>
      <c r="B38" s="152"/>
      <c r="C38" s="270" t="s">
        <v>36</v>
      </c>
      <c r="D38" s="262"/>
      <c r="E38" s="262"/>
      <c r="F38" s="72"/>
      <c r="G38" s="271" t="s">
        <v>8</v>
      </c>
      <c r="H38" s="262"/>
      <c r="I38" s="74"/>
      <c r="J38" s="271" t="s">
        <v>5</v>
      </c>
      <c r="K38" s="262"/>
      <c r="L38" s="74"/>
      <c r="M38" s="271" t="s">
        <v>6</v>
      </c>
      <c r="N38" s="262"/>
      <c r="O38" s="74"/>
      <c r="P38" s="271" t="s">
        <v>7</v>
      </c>
      <c r="Q38" s="262"/>
      <c r="R38" s="75"/>
      <c r="S38" s="76"/>
      <c r="T38" s="181"/>
      <c r="Y38" s="182"/>
      <c r="Z38" s="183" t="s">
        <v>37</v>
      </c>
      <c r="AA38" s="183"/>
      <c r="AB38" s="183" t="s">
        <v>38</v>
      </c>
      <c r="AC38" s="183"/>
      <c r="AD38" s="184"/>
      <c r="AE38" s="184"/>
      <c r="AF38" s="113"/>
      <c r="AG38" s="113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9.75" customHeight="1">
      <c r="A39" s="48"/>
      <c r="B39" s="15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79"/>
      <c r="N39" s="180"/>
      <c r="O39" s="90"/>
      <c r="P39" s="90"/>
      <c r="Q39" s="90"/>
      <c r="R39" s="90"/>
      <c r="S39" s="65"/>
      <c r="T39" s="67"/>
      <c r="Y39" s="182"/>
      <c r="Z39" s="185"/>
      <c r="AA39" s="185"/>
      <c r="AB39" s="265"/>
      <c r="AC39" s="266"/>
      <c r="AD39" s="267"/>
      <c r="AE39" s="266"/>
      <c r="AF39" s="268"/>
      <c r="AG39" s="269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8" customHeight="1">
      <c r="A40" s="48"/>
      <c r="B40" s="152"/>
      <c r="C40" s="187" t="s">
        <v>39</v>
      </c>
      <c r="D40" s="187"/>
      <c r="E40" s="187"/>
      <c r="F40" s="90"/>
      <c r="G40" s="272" t="str">
        <f>IF(G17&lt;&gt;0,Z42*AA52*AA54,"")</f>
        <v/>
      </c>
      <c r="H40" s="262"/>
      <c r="I40" s="188"/>
      <c r="J40" s="272" t="str">
        <f>IF(J17&lt;&gt;0,Z44*AB52*AB54,"")</f>
        <v/>
      </c>
      <c r="K40" s="262"/>
      <c r="L40" s="188"/>
      <c r="M40" s="272" t="str">
        <f>IF(M17&lt;&gt;0,Z46*AC52*AC54,"")</f>
        <v/>
      </c>
      <c r="N40" s="262"/>
      <c r="O40" s="188"/>
      <c r="P40" s="272" t="str">
        <f>IF(P17&lt;&gt;0,Z48*AD52*AD54,"")</f>
        <v/>
      </c>
      <c r="Q40" s="262"/>
      <c r="R40" s="87"/>
      <c r="S40" s="76"/>
      <c r="T40" s="189"/>
      <c r="Y40" s="182"/>
      <c r="Z40" s="183" t="s">
        <v>40</v>
      </c>
      <c r="AA40" s="183" t="s">
        <v>2</v>
      </c>
      <c r="AB40" s="183" t="s">
        <v>41</v>
      </c>
      <c r="AC40" s="183" t="s">
        <v>2</v>
      </c>
      <c r="AD40" s="184"/>
      <c r="AE40" s="186"/>
      <c r="AF40" s="113"/>
      <c r="AG40" s="113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6">
      <c r="A41" s="48"/>
      <c r="B41" s="65"/>
      <c r="C41" s="90"/>
      <c r="D41" s="90"/>
      <c r="E41" s="90"/>
      <c r="F41" s="90"/>
      <c r="G41" s="190"/>
      <c r="H41" s="191"/>
      <c r="I41" s="192"/>
      <c r="J41" s="191"/>
      <c r="K41" s="193"/>
      <c r="L41" s="194"/>
      <c r="M41" s="194"/>
      <c r="N41" s="194"/>
      <c r="O41" s="191"/>
      <c r="P41" s="191"/>
      <c r="Q41" s="191"/>
      <c r="R41" s="191"/>
      <c r="S41" s="65"/>
      <c r="T41" s="83"/>
      <c r="Y41" s="195"/>
      <c r="Z41" s="196"/>
      <c r="AA41" s="196"/>
      <c r="AB41" s="196"/>
      <c r="AC41" s="196"/>
      <c r="AD41" s="197"/>
      <c r="AE41" s="197"/>
      <c r="AF41" s="198"/>
      <c r="AG41" s="198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16">
      <c r="A42" s="48"/>
      <c r="B42" s="67"/>
      <c r="C42" s="176"/>
      <c r="D42" s="176"/>
      <c r="E42" s="176"/>
      <c r="F42" s="176"/>
      <c r="G42" s="176"/>
      <c r="H42" s="176"/>
      <c r="I42" s="199"/>
      <c r="J42" s="176"/>
      <c r="K42" s="176"/>
      <c r="L42" s="176"/>
      <c r="M42" s="200"/>
      <c r="N42" s="176"/>
      <c r="O42" s="176"/>
      <c r="P42" s="176"/>
      <c r="Q42" s="176"/>
      <c r="R42" s="176"/>
      <c r="S42" s="67"/>
      <c r="T42" s="83"/>
      <c r="Y42" s="201" t="s">
        <v>8</v>
      </c>
      <c r="Z42" s="202">
        <f>IF(G17&lt;&gt;0,IF(AB31&gt;=AB20,AB20,AB31),0)</f>
        <v>0</v>
      </c>
      <c r="AA42" s="202">
        <f>IF(G17&lt;&gt;0,IF(O24&lt;&gt;0,$Z$42*G18,""),0)</f>
        <v>0</v>
      </c>
      <c r="AB42" s="202">
        <f>IF(G17&lt;&gt;0,IF(AB19&gt;0,IF(AB31&lt;=AB20,0,AB31-AB20),""),0)</f>
        <v>0</v>
      </c>
      <c r="AC42" s="202">
        <f>IF(AB42&lt;&gt;"",AB42*_xlfn.NUMBERVALUE(G18),0)</f>
        <v>0</v>
      </c>
      <c r="AD42" s="203"/>
      <c r="AE42" s="204"/>
      <c r="AF42" s="113"/>
      <c r="AG42" s="189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8" customHeight="1">
      <c r="A43" s="48"/>
      <c r="B43" s="152"/>
      <c r="C43" s="90"/>
      <c r="D43" s="90"/>
      <c r="E43" s="90"/>
      <c r="F43" s="90"/>
      <c r="G43" s="90"/>
      <c r="H43" s="90"/>
      <c r="I43" s="153"/>
      <c r="J43" s="90"/>
      <c r="K43" s="90"/>
      <c r="L43" s="90"/>
      <c r="M43" s="205"/>
      <c r="N43" s="90"/>
      <c r="O43" s="90"/>
      <c r="P43" s="90"/>
      <c r="Q43" s="90"/>
      <c r="R43" s="90"/>
      <c r="S43" s="65"/>
      <c r="T43" s="206"/>
      <c r="Y43" s="201"/>
      <c r="Z43" s="196"/>
      <c r="AA43" s="196"/>
      <c r="AB43" s="196"/>
      <c r="AC43" s="196"/>
      <c r="AD43" s="197"/>
      <c r="AE43" s="197"/>
      <c r="AF43" s="198"/>
      <c r="AG43" s="198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8" customHeight="1">
      <c r="A44" s="48"/>
      <c r="B44" s="152"/>
      <c r="C44" s="270" t="s">
        <v>42</v>
      </c>
      <c r="D44" s="262"/>
      <c r="E44" s="262"/>
      <c r="F44" s="72"/>
      <c r="G44" s="271" t="s">
        <v>8</v>
      </c>
      <c r="H44" s="262"/>
      <c r="I44" s="74"/>
      <c r="J44" s="271" t="s">
        <v>5</v>
      </c>
      <c r="K44" s="262"/>
      <c r="L44" s="74"/>
      <c r="M44" s="271" t="s">
        <v>6</v>
      </c>
      <c r="N44" s="262"/>
      <c r="O44" s="74"/>
      <c r="P44" s="271" t="s">
        <v>7</v>
      </c>
      <c r="Q44" s="262"/>
      <c r="R44" s="74"/>
      <c r="S44" s="85"/>
      <c r="T44" s="207"/>
      <c r="Y44" s="201" t="s">
        <v>5</v>
      </c>
      <c r="Z44" s="202">
        <f>IF(J17&lt;&gt;0,IF(AB31&gt;=AB20,AB20,AB31),0)</f>
        <v>0</v>
      </c>
      <c r="AA44" s="208">
        <f>IF(J17&lt;&gt;0,IF(O24&lt;&gt;0,$Z$44*J18),0)</f>
        <v>0</v>
      </c>
      <c r="AB44" s="202">
        <f>IF(J17&lt;&gt;0,IF(AB19&gt;0,IF(AB31&lt;=AB20,0,AB31-AB20),""),0)</f>
        <v>0</v>
      </c>
      <c r="AC44" s="202">
        <f>IF(AB44&lt;&gt;0,AB44*J18,0)</f>
        <v>0</v>
      </c>
      <c r="AD44" s="203"/>
      <c r="AE44" s="204"/>
      <c r="AF44" s="113"/>
      <c r="AG44" s="189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10.5" customHeight="1">
      <c r="A45" s="48"/>
      <c r="B45" s="152"/>
      <c r="C45" s="90"/>
      <c r="D45" s="90"/>
      <c r="E45" s="90"/>
      <c r="F45" s="90"/>
      <c r="G45" s="90"/>
      <c r="H45" s="90"/>
      <c r="I45" s="153"/>
      <c r="J45" s="90"/>
      <c r="K45" s="90"/>
      <c r="L45" s="90"/>
      <c r="M45" s="205"/>
      <c r="N45" s="90"/>
      <c r="O45" s="205"/>
      <c r="P45" s="90"/>
      <c r="Q45" s="90"/>
      <c r="R45" s="90"/>
      <c r="S45" s="65"/>
      <c r="T45" s="209"/>
      <c r="Y45" s="201"/>
      <c r="Z45" s="210"/>
      <c r="AA45" s="211"/>
      <c r="AB45" s="210"/>
      <c r="AC45" s="211"/>
      <c r="AD45" s="212"/>
      <c r="AE45" s="58"/>
      <c r="AF45" s="213"/>
      <c r="AG45" s="67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8" customHeight="1">
      <c r="A46" s="48"/>
      <c r="B46" s="152"/>
      <c r="C46" s="273" t="s">
        <v>43</v>
      </c>
      <c r="D46" s="262"/>
      <c r="E46" s="262"/>
      <c r="F46" s="214"/>
      <c r="G46" s="272" t="str">
        <f>IF(G17&lt;&gt;0,IF($G27="","",($AA42+$AC42)-$G$40),"")</f>
        <v/>
      </c>
      <c r="H46" s="262"/>
      <c r="I46" s="188"/>
      <c r="J46" s="272" t="str">
        <f>IF(J17&lt;&gt;0,IF($G27="","",($AA44+$AC44)-$J$40),"")</f>
        <v/>
      </c>
      <c r="K46" s="262"/>
      <c r="L46" s="188"/>
      <c r="M46" s="274" t="str">
        <f>IF(M17&lt;&gt;0,IF($G27="","",($AA46+$AC46)-$M$40),"")</f>
        <v/>
      </c>
      <c r="N46" s="262"/>
      <c r="O46" s="215"/>
      <c r="P46" s="274" t="str">
        <f>IF(P17&lt;&gt;0,IF(G27="","",($AA48+$AC48)-$P$40),"")</f>
        <v/>
      </c>
      <c r="Q46" s="262"/>
      <c r="R46" s="215"/>
      <c r="S46" s="76"/>
      <c r="Y46" s="201" t="s">
        <v>6</v>
      </c>
      <c r="Z46" s="202">
        <f>IF(M17&lt;&gt;0,IF(AB31&gt;=AB20,AB20,AB31),0)</f>
        <v>0</v>
      </c>
      <c r="AA46" s="208">
        <f>IF(M17&lt;&gt;0,IF(O24&lt;&gt;0,$Z$46*M18,""),0)</f>
        <v>0</v>
      </c>
      <c r="AB46" s="202">
        <f>IF(M17&lt;&gt;0,IF(AB19&gt;0,IF(AB31&lt;=AB20,0,AB31-AB20),""),0)</f>
        <v>0</v>
      </c>
      <c r="AC46" s="202">
        <f>IF(AB46&lt;&gt;0,AB46*M18,0)</f>
        <v>0</v>
      </c>
      <c r="AD46" s="203"/>
      <c r="AE46" s="204"/>
      <c r="AF46" s="113"/>
      <c r="AG46" s="189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ht="16.5" customHeight="1">
      <c r="A47" s="48"/>
      <c r="B47" s="152"/>
      <c r="C47" s="214"/>
      <c r="D47" s="214"/>
      <c r="E47" s="214"/>
      <c r="F47" s="214"/>
      <c r="G47" s="214"/>
      <c r="H47" s="216"/>
      <c r="I47" s="217"/>
      <c r="J47" s="214"/>
      <c r="K47" s="90"/>
      <c r="L47" s="90"/>
      <c r="M47" s="218"/>
      <c r="N47" s="219"/>
      <c r="O47" s="218"/>
      <c r="P47" s="219"/>
      <c r="Q47" s="90"/>
      <c r="R47" s="90"/>
      <c r="S47" s="65"/>
      <c r="T47" s="220"/>
      <c r="Y47" s="201"/>
      <c r="Z47" s="210"/>
      <c r="AA47" s="211"/>
      <c r="AB47" s="210"/>
      <c r="AC47" s="211"/>
      <c r="AD47" s="212"/>
      <c r="AE47" s="58"/>
      <c r="AF47" s="213"/>
      <c r="AG47" s="67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ht="18" customHeight="1">
      <c r="A48" s="48"/>
      <c r="B48" s="152"/>
      <c r="C48" s="273" t="s">
        <v>44</v>
      </c>
      <c r="D48" s="262"/>
      <c r="E48" s="262"/>
      <c r="F48" s="214"/>
      <c r="G48" s="272" t="str">
        <f>IF(G46="","",G46/G18)</f>
        <v/>
      </c>
      <c r="H48" s="262"/>
      <c r="I48" s="188"/>
      <c r="J48" s="272" t="str">
        <f>IF(J46="","",J46/J18)</f>
        <v/>
      </c>
      <c r="K48" s="262"/>
      <c r="L48" s="188"/>
      <c r="M48" s="274" t="str">
        <f>IF(M46="","",M46/M18)</f>
        <v/>
      </c>
      <c r="N48" s="262"/>
      <c r="O48" s="215"/>
      <c r="P48" s="274" t="str">
        <f>IF(P46="","",P46/P18)</f>
        <v/>
      </c>
      <c r="Q48" s="262"/>
      <c r="R48" s="215"/>
      <c r="S48" s="65"/>
      <c r="T48" s="221"/>
      <c r="Y48" s="201" t="s">
        <v>7</v>
      </c>
      <c r="Z48" s="202">
        <f>IF(P17&lt;&gt;0,IF(AB31&gt;=AB20,AB20,AB31),0)</f>
        <v>0</v>
      </c>
      <c r="AA48" s="208">
        <f>IF(P17&lt;&gt;0,IF(O24&lt;&gt;0,$Z$48*P18,""),0)</f>
        <v>0</v>
      </c>
      <c r="AB48" s="202">
        <f>IF(P17&lt;&gt;0,IF(AB19&gt;0,IF(AB31&lt;=AB20,0,AB31-AB20),""),0)</f>
        <v>0</v>
      </c>
      <c r="AC48" s="202">
        <f>IF(AB48&lt;&gt;0,AB48*P18,0)</f>
        <v>0</v>
      </c>
      <c r="AD48" s="203"/>
      <c r="AE48" s="204"/>
      <c r="AF48" s="113"/>
      <c r="AG48" s="189"/>
      <c r="AN48" s="52"/>
      <c r="AO48" s="52"/>
      <c r="AP48" s="52"/>
      <c r="AQ48" s="52"/>
      <c r="AR48" s="52"/>
      <c r="AS48" s="52"/>
    </row>
    <row r="49" spans="1:45" ht="16">
      <c r="A49" s="48"/>
      <c r="B49" s="152"/>
      <c r="C49" s="222"/>
      <c r="D49" s="222"/>
      <c r="E49" s="222"/>
      <c r="F49" s="214"/>
      <c r="G49" s="223"/>
      <c r="H49" s="223"/>
      <c r="I49" s="223"/>
      <c r="J49" s="223"/>
      <c r="K49" s="224"/>
      <c r="L49" s="225"/>
      <c r="M49" s="225"/>
      <c r="N49" s="225"/>
      <c r="O49" s="90"/>
      <c r="P49" s="90"/>
      <c r="Q49" s="90"/>
      <c r="R49" s="90"/>
      <c r="S49" s="65"/>
      <c r="T49" s="206"/>
      <c r="Y49" s="182"/>
      <c r="Z49" s="182"/>
      <c r="AA49" s="182"/>
      <c r="AB49" s="182"/>
      <c r="AC49" s="182"/>
      <c r="AD49" s="182"/>
      <c r="AE49" s="182"/>
      <c r="AP49" s="226"/>
      <c r="AR49" s="52"/>
      <c r="AS49" s="52"/>
    </row>
    <row r="50" spans="1:45" ht="16">
      <c r="A50" s="48"/>
      <c r="B50" s="48"/>
      <c r="C50" s="67"/>
      <c r="D50" s="67"/>
      <c r="E50" s="67"/>
      <c r="F50" s="67"/>
      <c r="G50" s="67"/>
      <c r="H50" s="67"/>
      <c r="I50" s="67"/>
      <c r="J50" s="67"/>
      <c r="K50" s="227"/>
      <c r="L50" s="67"/>
      <c r="M50" s="67"/>
      <c r="N50" s="67"/>
      <c r="O50" s="67"/>
      <c r="P50" s="67"/>
      <c r="Q50" s="67"/>
      <c r="R50" s="67"/>
      <c r="S50" s="67"/>
      <c r="T50" s="206"/>
      <c r="X50" s="52"/>
      <c r="Y50" s="182"/>
      <c r="Z50" s="182"/>
      <c r="AA50" s="182"/>
      <c r="AB50" s="182"/>
      <c r="AC50" s="182"/>
      <c r="AD50" s="182"/>
      <c r="AE50" s="182"/>
      <c r="AP50" s="228"/>
      <c r="AQ50" s="209"/>
      <c r="AR50" s="52"/>
      <c r="AS50" s="52"/>
    </row>
    <row r="51" spans="1:45" ht="16">
      <c r="A51" s="48"/>
      <c r="B51" s="229"/>
      <c r="C51" s="230"/>
      <c r="D51" s="231"/>
      <c r="E51" s="231"/>
      <c r="F51" s="231"/>
      <c r="G51" s="231"/>
      <c r="H51" s="231"/>
      <c r="I51" s="231"/>
      <c r="J51" s="232"/>
      <c r="K51" s="232"/>
      <c r="L51" s="232"/>
      <c r="M51" s="232"/>
      <c r="N51" s="232"/>
      <c r="O51" s="233"/>
      <c r="P51" s="234"/>
      <c r="Q51" s="234"/>
      <c r="R51" s="234"/>
      <c r="S51" s="234"/>
      <c r="T51" s="235"/>
      <c r="X51" s="52"/>
      <c r="Y51" s="236"/>
      <c r="Z51" s="236"/>
      <c r="AA51" s="237" t="s">
        <v>8</v>
      </c>
      <c r="AB51" s="237" t="s">
        <v>5</v>
      </c>
      <c r="AC51" s="237" t="s">
        <v>6</v>
      </c>
      <c r="AD51" s="237" t="s">
        <v>7</v>
      </c>
      <c r="AE51" s="182"/>
      <c r="AG51" s="226"/>
      <c r="AH51" s="226"/>
      <c r="AJ51" s="238"/>
      <c r="AK51" s="182"/>
      <c r="AM51" s="226"/>
      <c r="AP51" s="239"/>
      <c r="AR51" s="52"/>
      <c r="AS51" s="52"/>
    </row>
    <row r="52" spans="1:45" ht="19.5" customHeight="1">
      <c r="A52" s="48"/>
      <c r="B52" s="229"/>
      <c r="C52" s="301" t="s">
        <v>45</v>
      </c>
      <c r="D52" s="269"/>
      <c r="E52" s="269"/>
      <c r="F52" s="240"/>
      <c r="G52" s="302" t="str">
        <f>IF(G46="","",_xlfn.NUMBERVALUE(G46)+_xlfn.NUMBERVALUE(J46)+_xlfn.NUMBERVALUE(M46)+_xlfn.NUMBERVALUE(P46))</f>
        <v/>
      </c>
      <c r="H52" s="269"/>
      <c r="I52" s="231"/>
      <c r="J52" s="232"/>
      <c r="K52" s="232"/>
      <c r="L52" s="232"/>
      <c r="M52" s="232"/>
      <c r="N52" s="232"/>
      <c r="O52" s="233"/>
      <c r="P52" s="234"/>
      <c r="Q52" s="234"/>
      <c r="R52" s="234"/>
      <c r="S52" s="234"/>
      <c r="T52" s="235"/>
      <c r="U52" s="51"/>
      <c r="V52" s="51"/>
      <c r="W52" s="53"/>
      <c r="X52" s="52"/>
      <c r="Y52" s="275" t="s">
        <v>46</v>
      </c>
      <c r="Z52" s="276"/>
      <c r="AA52" s="278" t="str">
        <f>IF(G17&lt;&gt;0,IF(O24="","",VLOOKUP($O$24,tabellen!$B$3:$C$73,2,TRUE)),"")</f>
        <v/>
      </c>
      <c r="AB52" s="278" t="str">
        <f>IF(J17&lt;&gt;0,IF(O24="","",VLOOKUP($O$24,tabellen!$B$3:$D$73,3,TRUE)),"")</f>
        <v/>
      </c>
      <c r="AC52" s="278" t="str">
        <f>IF(M17&lt;&gt;0,IF(O24="","",VLOOKUP($O$24,tabellen!$B$3:$D$73,3,TRUE)),"")</f>
        <v/>
      </c>
      <c r="AD52" s="278" t="str">
        <f>IF(P17&lt;&gt;0,IF(O24="","",VLOOKUP($O$24,tabellen!$B$3:$D$73,3,TRUE)),"")</f>
        <v/>
      </c>
      <c r="AE52" s="182"/>
      <c r="AG52" s="241"/>
      <c r="AH52" s="242"/>
      <c r="AI52" s="242"/>
      <c r="AJ52" s="243"/>
      <c r="AK52" s="244"/>
      <c r="AL52" s="228"/>
      <c r="AM52" s="228"/>
      <c r="AN52" s="52"/>
      <c r="AO52" s="52"/>
      <c r="AP52" s="52"/>
      <c r="AQ52" s="52"/>
      <c r="AR52" s="52"/>
      <c r="AS52" s="52"/>
    </row>
    <row r="53" spans="1:45" ht="19.5" customHeight="1">
      <c r="A53" s="48"/>
      <c r="B53" s="229"/>
      <c r="C53" s="231"/>
      <c r="D53" s="231"/>
      <c r="E53" s="231"/>
      <c r="F53" s="231"/>
      <c r="G53" s="231"/>
      <c r="H53" s="231"/>
      <c r="I53" s="231"/>
      <c r="J53" s="232"/>
      <c r="K53" s="232"/>
      <c r="L53" s="232"/>
      <c r="M53" s="232"/>
      <c r="N53" s="232"/>
      <c r="O53" s="233"/>
      <c r="P53" s="234"/>
      <c r="Q53" s="234"/>
      <c r="R53" s="234"/>
      <c r="S53" s="234"/>
      <c r="T53" s="235"/>
      <c r="U53" s="51"/>
      <c r="V53" s="51"/>
      <c r="W53" s="53"/>
      <c r="X53" s="245"/>
      <c r="Y53" s="276"/>
      <c r="Z53" s="276"/>
      <c r="AA53" s="266"/>
      <c r="AB53" s="266"/>
      <c r="AC53" s="266"/>
      <c r="AD53" s="266"/>
      <c r="AE53" s="182"/>
      <c r="AG53" s="239"/>
      <c r="AH53" s="239"/>
      <c r="AJ53" s="246"/>
      <c r="AK53" s="182"/>
      <c r="AM53" s="239"/>
      <c r="AN53" s="52"/>
      <c r="AO53" s="52"/>
      <c r="AP53" s="52"/>
      <c r="AQ53" s="52"/>
      <c r="AR53" s="52"/>
      <c r="AS53" s="52"/>
    </row>
    <row r="54" spans="1:45" ht="16">
      <c r="A54" s="247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251"/>
      <c r="Q54" s="251"/>
      <c r="R54" s="251"/>
      <c r="S54" s="251"/>
      <c r="T54" s="252"/>
      <c r="U54" s="51"/>
      <c r="V54" s="51"/>
      <c r="W54" s="53"/>
      <c r="X54" s="245"/>
      <c r="Y54" s="275" t="s">
        <v>47</v>
      </c>
      <c r="Z54" s="276"/>
      <c r="AA54" s="277" t="str">
        <f>IF(G17&lt;&gt;0,IF(G27&lt;G18,G27,G18),"")</f>
        <v/>
      </c>
      <c r="AB54" s="277" t="str">
        <f>IF(J17&lt;&gt;0,IF(G27&lt;J18,G27,J18),"")</f>
        <v/>
      </c>
      <c r="AC54" s="277" t="str">
        <f>IF(M17&lt;&gt;0,IF(G27&lt;M18,G27,M18),"")</f>
        <v/>
      </c>
      <c r="AD54" s="277" t="str">
        <f>IF(P17&lt;&gt;0,IF(G27&lt;P18,G27,P18),"")</f>
        <v/>
      </c>
      <c r="AE54" s="253"/>
      <c r="AF54" s="247"/>
      <c r="AG54" s="247"/>
      <c r="AH54" s="247"/>
      <c r="AI54" s="247"/>
      <c r="AJ54" s="254"/>
      <c r="AK54" s="254"/>
      <c r="AL54" s="255"/>
      <c r="AM54" s="255"/>
      <c r="AN54" s="255"/>
      <c r="AO54" s="255"/>
      <c r="AP54" s="255"/>
      <c r="AQ54" s="255"/>
      <c r="AR54" s="255"/>
      <c r="AS54" s="255"/>
    </row>
    <row r="55" spans="1:45" ht="16">
      <c r="A55" s="48"/>
      <c r="B55" s="256"/>
      <c r="C55" s="279" t="s">
        <v>48</v>
      </c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1"/>
      <c r="O55" s="256"/>
      <c r="P55" s="257"/>
      <c r="Q55" s="257"/>
      <c r="R55" s="257"/>
      <c r="S55" s="257"/>
      <c r="T55" s="252"/>
      <c r="U55" s="51"/>
      <c r="V55" s="49"/>
      <c r="W55" s="50"/>
      <c r="X55" s="245"/>
      <c r="Y55" s="276"/>
      <c r="Z55" s="276"/>
      <c r="AA55" s="266"/>
      <c r="AB55" s="266"/>
      <c r="AC55" s="266"/>
      <c r="AD55" s="266"/>
      <c r="AE55" s="57"/>
      <c r="AF55" s="48"/>
      <c r="AG55" s="48"/>
      <c r="AH55" s="48"/>
      <c r="AI55" s="48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8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3"/>
      <c r="Y56" s="258"/>
      <c r="Z56" s="259"/>
      <c r="AA56" s="259"/>
      <c r="AB56" s="259"/>
      <c r="AC56" s="260"/>
      <c r="AD56" s="48"/>
      <c r="AE56" s="48"/>
      <c r="AF56" s="48"/>
      <c r="AG56" s="48"/>
      <c r="AH56" s="48"/>
      <c r="AI56" s="48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8" customHeight="1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3"/>
      <c r="Y57" s="50"/>
      <c r="Z57" s="49"/>
      <c r="AA57" s="49"/>
      <c r="AB57" s="49"/>
      <c r="AC57" s="48"/>
      <c r="AD57" s="48"/>
      <c r="AE57" s="48"/>
      <c r="AF57" s="48"/>
      <c r="AG57" s="48"/>
      <c r="AH57" s="48"/>
      <c r="AI57" s="48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3"/>
      <c r="Y58" s="50"/>
      <c r="Z58" s="49"/>
      <c r="AA58" s="49"/>
      <c r="AB58" s="49"/>
      <c r="AC58" s="48"/>
      <c r="AD58" s="48"/>
      <c r="AE58" s="48"/>
      <c r="AF58" s="48"/>
      <c r="AG58" s="48"/>
      <c r="AH58" s="48"/>
      <c r="AI58" s="48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3"/>
      <c r="Y59" s="50"/>
      <c r="Z59" s="49"/>
      <c r="AA59" s="49"/>
      <c r="AB59" s="49"/>
      <c r="AC59" s="48"/>
      <c r="AD59" s="48"/>
      <c r="AE59" s="48"/>
      <c r="AF59" s="48"/>
      <c r="AG59" s="48"/>
      <c r="AH59" s="48"/>
      <c r="AI59" s="48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3"/>
      <c r="Y60" s="50"/>
      <c r="Z60" s="49"/>
      <c r="AA60" s="49"/>
      <c r="AB60" s="49"/>
      <c r="AC60" s="48"/>
      <c r="AD60" s="48"/>
      <c r="AE60" s="48"/>
      <c r="AF60" s="48"/>
      <c r="AG60" s="48"/>
      <c r="AH60" s="48"/>
      <c r="AI60" s="48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3"/>
      <c r="Y61" s="50"/>
      <c r="Z61" s="49"/>
      <c r="AA61" s="49"/>
      <c r="AB61" s="50"/>
      <c r="AC61" s="48"/>
      <c r="AD61" s="48"/>
      <c r="AE61" s="48"/>
      <c r="AF61" s="48"/>
      <c r="AG61" s="48"/>
      <c r="AH61" s="48"/>
      <c r="AI61" s="48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3"/>
      <c r="Y62" s="50"/>
      <c r="Z62" s="49"/>
      <c r="AA62" s="49"/>
      <c r="AB62" s="50"/>
      <c r="AC62" s="48"/>
      <c r="AD62" s="48"/>
      <c r="AE62" s="48"/>
      <c r="AF62" s="48"/>
      <c r="AG62" s="48"/>
      <c r="AH62" s="48"/>
      <c r="AI62" s="48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3"/>
      <c r="Y63" s="50"/>
      <c r="Z63" s="49"/>
      <c r="AA63" s="49"/>
      <c r="AB63" s="49"/>
      <c r="AC63" s="48"/>
      <c r="AD63" s="48"/>
      <c r="AE63" s="48"/>
      <c r="AF63" s="48"/>
      <c r="AG63" s="48"/>
      <c r="AH63" s="48"/>
      <c r="AI63" s="48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3"/>
      <c r="Y64" s="50"/>
      <c r="Z64" s="49"/>
      <c r="AA64" s="49"/>
      <c r="AB64" s="49"/>
      <c r="AC64" s="48"/>
      <c r="AD64" s="48"/>
      <c r="AE64" s="48"/>
      <c r="AF64" s="48"/>
      <c r="AG64" s="48"/>
      <c r="AH64" s="48"/>
      <c r="AI64" s="48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3"/>
      <c r="Y65" s="50"/>
      <c r="Z65" s="49"/>
      <c r="AA65" s="49"/>
      <c r="AB65" s="49"/>
      <c r="AC65" s="48"/>
      <c r="AD65" s="48"/>
      <c r="AE65" s="48"/>
      <c r="AF65" s="48"/>
      <c r="AG65" s="48"/>
      <c r="AH65" s="48"/>
      <c r="AI65" s="48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3"/>
      <c r="Y66" s="50"/>
      <c r="Z66" s="49"/>
      <c r="AA66" s="49"/>
      <c r="AB66" s="49"/>
      <c r="AC66" s="48"/>
      <c r="AD66" s="48"/>
      <c r="AE66" s="48"/>
      <c r="AF66" s="48"/>
      <c r="AG66" s="48"/>
      <c r="AH66" s="48"/>
      <c r="AI66" s="48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3"/>
      <c r="Y67" s="50"/>
      <c r="Z67" s="49"/>
      <c r="AA67" s="49"/>
      <c r="AB67" s="49"/>
      <c r="AC67" s="48"/>
      <c r="AD67" s="48"/>
      <c r="AE67" s="48"/>
      <c r="AF67" s="48"/>
      <c r="AG67" s="48"/>
      <c r="AH67" s="48"/>
      <c r="AI67" s="48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3"/>
      <c r="Y68" s="50"/>
      <c r="Z68" s="49"/>
      <c r="AA68" s="49"/>
      <c r="AB68" s="49"/>
      <c r="AC68" s="48"/>
      <c r="AD68" s="48"/>
      <c r="AE68" s="48"/>
      <c r="AF68" s="48"/>
      <c r="AG68" s="48"/>
      <c r="AH68" s="48"/>
      <c r="AI68" s="48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48"/>
      <c r="B69" s="48"/>
      <c r="Y69" s="50"/>
      <c r="Z69" s="49"/>
      <c r="AA69" s="49"/>
      <c r="AB69" s="49"/>
      <c r="AC69" s="48"/>
      <c r="AD69" s="48"/>
      <c r="AE69" s="48"/>
      <c r="AF69" s="48"/>
      <c r="AG69" s="48"/>
      <c r="AH69" s="48"/>
      <c r="AI69" s="48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48"/>
      <c r="B70" s="48"/>
      <c r="Y70" s="49"/>
      <c r="Z70" s="49"/>
      <c r="AA70" s="49"/>
      <c r="AB70" s="49"/>
      <c r="AC70" s="48"/>
      <c r="AD70" s="48"/>
      <c r="AE70" s="48"/>
      <c r="AF70" s="48"/>
      <c r="AG70" s="48"/>
      <c r="AH70" s="48"/>
      <c r="AI70" s="48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48"/>
      <c r="B71" s="48"/>
      <c r="Y71" s="49"/>
      <c r="Z71" s="49"/>
      <c r="AA71" s="49"/>
      <c r="AB71" s="49"/>
      <c r="AC71" s="48"/>
      <c r="AD71" s="48"/>
      <c r="AE71" s="48"/>
      <c r="AF71" s="48"/>
      <c r="AG71" s="48"/>
      <c r="AH71" s="48"/>
      <c r="AI71" s="48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48"/>
      <c r="B72" s="48"/>
      <c r="Y72" s="49"/>
      <c r="Z72" s="49"/>
      <c r="AA72" s="49"/>
      <c r="AB72" s="48"/>
      <c r="AC72" s="48"/>
      <c r="AD72" s="48"/>
      <c r="AE72" s="48"/>
      <c r="AF72" s="48"/>
      <c r="AG72" s="48"/>
      <c r="AH72" s="48"/>
      <c r="AI72" s="48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</row>
    <row r="538" spans="1:45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</row>
    <row r="539" spans="1:45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</row>
    <row r="540" spans="1:45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</row>
    <row r="541" spans="1:45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</row>
    <row r="542" spans="1:45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</row>
    <row r="543" spans="1:45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</row>
    <row r="544" spans="1:45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</row>
    <row r="545" spans="1: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</row>
    <row r="546" spans="1:45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</row>
    <row r="547" spans="1:45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</row>
    <row r="548" spans="1:45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</row>
    <row r="549" spans="1:45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</row>
    <row r="550" spans="1:45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</row>
    <row r="551" spans="1:45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</row>
    <row r="552" spans="1:45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</row>
    <row r="553" spans="1:45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</row>
    <row r="554" spans="1:45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</row>
    <row r="555" spans="1:4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</row>
    <row r="556" spans="1:45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</row>
    <row r="557" spans="1:45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</row>
    <row r="558" spans="1:45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</row>
    <row r="559" spans="1:45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</row>
    <row r="560" spans="1:45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</row>
    <row r="561" spans="1:45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</row>
    <row r="562" spans="1:45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</row>
    <row r="563" spans="1:45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</row>
    <row r="564" spans="1:45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</row>
    <row r="565" spans="1:4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</row>
    <row r="566" spans="1:45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</row>
    <row r="567" spans="1:45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</row>
    <row r="568" spans="1:45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</row>
    <row r="569" spans="1:45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</row>
    <row r="570" spans="1:45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</row>
    <row r="571" spans="1:45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</row>
    <row r="572" spans="1:45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</row>
    <row r="573" spans="1:45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</row>
    <row r="574" spans="1:45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</row>
    <row r="575" spans="1:4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</row>
    <row r="576" spans="1:45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</row>
    <row r="577" spans="1:45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</row>
    <row r="578" spans="1:45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</row>
    <row r="579" spans="1:45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</row>
    <row r="580" spans="1:45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</row>
    <row r="581" spans="1:45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</row>
    <row r="582" spans="1:45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</row>
    <row r="583" spans="1:45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</row>
    <row r="584" spans="1:45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</row>
    <row r="585" spans="1:4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</row>
    <row r="586" spans="1:45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</row>
    <row r="587" spans="1:45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</row>
    <row r="588" spans="1:45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</row>
    <row r="589" spans="1:45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</row>
    <row r="590" spans="1:45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</row>
    <row r="591" spans="1:45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</row>
    <row r="592" spans="1:45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</row>
    <row r="593" spans="1:45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</row>
    <row r="594" spans="1:45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</row>
    <row r="595" spans="1:4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</row>
    <row r="596" spans="1:45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</row>
    <row r="597" spans="1:45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</row>
    <row r="598" spans="1:45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</row>
    <row r="599" spans="1:45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</row>
    <row r="600" spans="1:45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</row>
    <row r="601" spans="1:45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</row>
    <row r="602" spans="1:45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</row>
    <row r="603" spans="1:45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</row>
    <row r="604" spans="1:45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</row>
    <row r="605" spans="1:4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</row>
    <row r="606" spans="1:45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</row>
    <row r="607" spans="1:45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</row>
    <row r="608" spans="1:45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</row>
    <row r="609" spans="1:45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</row>
    <row r="610" spans="1:45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</row>
    <row r="611" spans="1:45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</row>
    <row r="612" spans="1:45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</row>
    <row r="613" spans="1:45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</row>
    <row r="614" spans="1:45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</row>
    <row r="615" spans="1:4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</row>
    <row r="616" spans="1:45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</row>
    <row r="617" spans="1:45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</row>
    <row r="618" spans="1:45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</row>
    <row r="619" spans="1:45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</row>
    <row r="620" spans="1:45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</row>
    <row r="621" spans="1:45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</row>
    <row r="622" spans="1:45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</row>
    <row r="623" spans="1:45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</row>
    <row r="624" spans="1:45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</row>
    <row r="625" spans="1:4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</row>
    <row r="626" spans="1:45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</row>
    <row r="627" spans="1:45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</row>
    <row r="628" spans="1:45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</row>
    <row r="629" spans="1:45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</row>
    <row r="630" spans="1:45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</row>
    <row r="631" spans="1:45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</row>
    <row r="632" spans="1:45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</row>
    <row r="633" spans="1:45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</row>
    <row r="634" spans="1:45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</row>
    <row r="635" spans="1:4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</row>
    <row r="636" spans="1:45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</row>
    <row r="637" spans="1:45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</row>
    <row r="638" spans="1:45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</row>
    <row r="639" spans="1:45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</row>
    <row r="640" spans="1:45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</row>
    <row r="641" spans="1:45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</row>
    <row r="642" spans="1:45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</row>
    <row r="643" spans="1:45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</row>
    <row r="644" spans="1:45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</row>
    <row r="645" spans="1: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</row>
    <row r="646" spans="1:45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</row>
    <row r="647" spans="1:45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</row>
    <row r="648" spans="1:45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</row>
    <row r="649" spans="1:45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</row>
    <row r="650" spans="1:45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</row>
    <row r="651" spans="1:45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</row>
    <row r="652" spans="1:45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</row>
    <row r="653" spans="1:45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</row>
    <row r="654" spans="1:45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</row>
    <row r="655" spans="1:4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</row>
    <row r="656" spans="1:45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</row>
    <row r="657" spans="1:45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</row>
    <row r="658" spans="1:45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</row>
    <row r="659" spans="1:45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</row>
    <row r="660" spans="1:45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</row>
    <row r="661" spans="1:45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</row>
    <row r="662" spans="1:45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</row>
    <row r="663" spans="1:45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</row>
    <row r="664" spans="1:45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</row>
    <row r="665" spans="1:4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</row>
    <row r="666" spans="1:45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</row>
    <row r="667" spans="1:45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</row>
    <row r="668" spans="1:45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</row>
    <row r="669" spans="1:45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</row>
    <row r="670" spans="1:45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</row>
    <row r="671" spans="1:45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</row>
    <row r="672" spans="1:45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</row>
    <row r="673" spans="1:45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</row>
    <row r="674" spans="1:45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</row>
    <row r="675" spans="1:4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</row>
    <row r="676" spans="1:45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</row>
    <row r="677" spans="1:45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</row>
    <row r="678" spans="1:45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</row>
    <row r="679" spans="1:45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</row>
    <row r="680" spans="1:45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</row>
    <row r="681" spans="1:45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</row>
    <row r="682" spans="1:45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</row>
    <row r="683" spans="1:45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</row>
    <row r="684" spans="1:45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</row>
    <row r="685" spans="1:4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</row>
    <row r="686" spans="1:45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</row>
    <row r="687" spans="1:45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</row>
    <row r="688" spans="1:45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</row>
    <row r="689" spans="1:45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</row>
    <row r="690" spans="1:45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</row>
    <row r="691" spans="1:45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</row>
    <row r="692" spans="1:45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</row>
    <row r="693" spans="1:45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</row>
    <row r="694" spans="1:45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</row>
    <row r="695" spans="1:4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</row>
    <row r="696" spans="1:45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</row>
    <row r="697" spans="1:45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</row>
    <row r="698" spans="1:45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</row>
    <row r="699" spans="1:45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</row>
    <row r="700" spans="1:45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</row>
    <row r="701" spans="1:45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</row>
    <row r="702" spans="1:45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</row>
    <row r="703" spans="1:45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</row>
    <row r="704" spans="1:45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</row>
    <row r="705" spans="1:4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</row>
    <row r="706" spans="1:45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</row>
    <row r="707" spans="1:45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</row>
    <row r="708" spans="1:45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</row>
    <row r="709" spans="1:45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</row>
    <row r="710" spans="1:45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</row>
    <row r="711" spans="1:45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</row>
    <row r="712" spans="1:45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</row>
    <row r="713" spans="1:45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</row>
    <row r="714" spans="1:45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</row>
    <row r="715" spans="1:4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</row>
    <row r="716" spans="1:45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</row>
    <row r="717" spans="1:45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</row>
    <row r="718" spans="1:45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</row>
    <row r="719" spans="1:45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</row>
    <row r="720" spans="1:45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</row>
    <row r="721" spans="1:45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</row>
    <row r="722" spans="1:45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</row>
    <row r="723" spans="1:45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</row>
    <row r="724" spans="1:45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</row>
    <row r="725" spans="1:4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</row>
    <row r="726" spans="1:45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</row>
    <row r="727" spans="1:45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</row>
    <row r="728" spans="1:45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</row>
    <row r="729" spans="1:45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</row>
    <row r="730" spans="1:45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</row>
    <row r="731" spans="1:45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</row>
    <row r="732" spans="1:45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</row>
    <row r="733" spans="1:45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</row>
    <row r="734" spans="1:45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</row>
    <row r="735" spans="1:4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</row>
    <row r="736" spans="1:45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</row>
    <row r="737" spans="1:45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</row>
    <row r="738" spans="1:45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</row>
    <row r="739" spans="1:45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</row>
    <row r="740" spans="1:45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</row>
    <row r="741" spans="1:45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</row>
    <row r="742" spans="1:45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</row>
    <row r="743" spans="1:45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</row>
    <row r="744" spans="1:45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</row>
    <row r="745" spans="1: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</row>
    <row r="746" spans="1:45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</row>
    <row r="747" spans="1:45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</row>
    <row r="748" spans="1:45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</row>
    <row r="749" spans="1:45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</row>
    <row r="750" spans="1:45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</row>
    <row r="751" spans="1:45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</row>
    <row r="752" spans="1:45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</row>
    <row r="753" spans="1:45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</row>
    <row r="754" spans="1:45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</row>
    <row r="755" spans="1:4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</row>
    <row r="756" spans="1:45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</row>
    <row r="757" spans="1:45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</row>
    <row r="758" spans="1:45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</row>
    <row r="759" spans="1:45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</row>
    <row r="760" spans="1:45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</row>
    <row r="761" spans="1:45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</row>
    <row r="762" spans="1:45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</row>
    <row r="763" spans="1:45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</row>
    <row r="764" spans="1:45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</row>
    <row r="765" spans="1:4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</row>
    <row r="766" spans="1:45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</row>
    <row r="767" spans="1:45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</row>
    <row r="768" spans="1:45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</row>
    <row r="769" spans="1:45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</row>
    <row r="770" spans="1:45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</row>
    <row r="771" spans="1:45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</row>
    <row r="772" spans="1:45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</row>
    <row r="773" spans="1:45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</row>
    <row r="774" spans="1:45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</row>
    <row r="775" spans="1:4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</row>
    <row r="776" spans="1:45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</row>
    <row r="777" spans="1:45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</row>
    <row r="778" spans="1:45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</row>
    <row r="779" spans="1:45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</row>
    <row r="780" spans="1:45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</row>
    <row r="781" spans="1:45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</row>
    <row r="782" spans="1:45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</row>
    <row r="783" spans="1:45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</row>
    <row r="784" spans="1:45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</row>
    <row r="785" spans="1:4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</row>
    <row r="786" spans="1:45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</row>
    <row r="787" spans="1:45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</row>
    <row r="788" spans="1:45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</row>
    <row r="789" spans="1:45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</row>
    <row r="790" spans="1:45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</row>
    <row r="791" spans="1:45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</row>
    <row r="792" spans="1:45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</row>
    <row r="793" spans="1:45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</row>
    <row r="794" spans="1:45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</row>
    <row r="795" spans="1:4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</row>
    <row r="796" spans="1:45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</row>
    <row r="797" spans="1:45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</row>
    <row r="798" spans="1:45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</row>
    <row r="799" spans="1:45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</row>
    <row r="800" spans="1:45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</row>
    <row r="801" spans="1:45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</row>
    <row r="802" spans="1:45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</row>
    <row r="803" spans="1:45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</row>
    <row r="804" spans="1:45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</row>
    <row r="805" spans="1:4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</row>
    <row r="806" spans="1:45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</row>
    <row r="807" spans="1:45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</row>
    <row r="808" spans="1:45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</row>
    <row r="809" spans="1:45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</row>
    <row r="810" spans="1:45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</row>
    <row r="811" spans="1:45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</row>
    <row r="812" spans="1:45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</row>
    <row r="813" spans="1:45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</row>
    <row r="814" spans="1:45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</row>
    <row r="815" spans="1:4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</row>
    <row r="816" spans="1:45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</row>
    <row r="817" spans="1:45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</row>
    <row r="818" spans="1:45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</row>
    <row r="819" spans="1:45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</row>
    <row r="820" spans="1:45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</row>
    <row r="821" spans="1:45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</row>
    <row r="822" spans="1:45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</row>
    <row r="823" spans="1:45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</row>
    <row r="824" spans="1:45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</row>
    <row r="825" spans="1:4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</row>
    <row r="826" spans="1:45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</row>
    <row r="827" spans="1:45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</row>
    <row r="828" spans="1:45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</row>
    <row r="829" spans="1:45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</row>
    <row r="830" spans="1:45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</row>
    <row r="831" spans="1:45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</row>
    <row r="832" spans="1:45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</row>
    <row r="833" spans="1:45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</row>
    <row r="834" spans="1:45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</row>
    <row r="835" spans="1:4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</row>
    <row r="836" spans="1:45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</row>
    <row r="837" spans="1:45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</row>
    <row r="838" spans="1:45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</row>
    <row r="839" spans="1:45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</row>
    <row r="840" spans="1:45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</row>
    <row r="841" spans="1:45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</row>
    <row r="842" spans="1:45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</row>
    <row r="843" spans="1:45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</row>
    <row r="844" spans="1:45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</row>
    <row r="845" spans="1: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</row>
    <row r="846" spans="1:45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</row>
    <row r="847" spans="1:45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</row>
    <row r="848" spans="1:45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</row>
    <row r="849" spans="1:45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</row>
    <row r="850" spans="1:45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</row>
    <row r="851" spans="1:45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</row>
    <row r="852" spans="1:45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</row>
    <row r="853" spans="1:45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</row>
    <row r="854" spans="1:45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</row>
    <row r="855" spans="1:4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</row>
    <row r="856" spans="1:45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</row>
    <row r="857" spans="1:45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</row>
    <row r="858" spans="1:45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</row>
    <row r="859" spans="1:45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</row>
    <row r="860" spans="1:45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</row>
    <row r="861" spans="1:45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</row>
    <row r="862" spans="1:45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</row>
    <row r="863" spans="1:45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</row>
    <row r="864" spans="1:45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</row>
    <row r="865" spans="1:4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</row>
    <row r="866" spans="1:45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</row>
    <row r="867" spans="1:45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</row>
    <row r="868" spans="1:45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</row>
    <row r="869" spans="1:45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</row>
    <row r="870" spans="1:45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</row>
    <row r="871" spans="1:45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</row>
    <row r="872" spans="1:45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</row>
    <row r="873" spans="1:45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</row>
    <row r="874" spans="1:45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</row>
    <row r="875" spans="1:4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</row>
    <row r="876" spans="1:45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</row>
    <row r="877" spans="1:45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</row>
    <row r="878" spans="1:45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</row>
    <row r="879" spans="1:45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</row>
    <row r="880" spans="1:45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</row>
    <row r="881" spans="1:45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</row>
    <row r="882" spans="1:45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</row>
    <row r="883" spans="1:45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</row>
    <row r="884" spans="1:45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</row>
    <row r="885" spans="1:4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</row>
    <row r="886" spans="1:45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</row>
    <row r="887" spans="1:45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</row>
    <row r="888" spans="1:45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</row>
    <row r="889" spans="1:45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</row>
    <row r="890" spans="1:45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</row>
    <row r="891" spans="1:45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</row>
    <row r="892" spans="1:45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</row>
    <row r="893" spans="1:45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</row>
    <row r="894" spans="1:45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</row>
    <row r="895" spans="1:4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</row>
    <row r="896" spans="1:45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</row>
    <row r="897" spans="1:45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</row>
    <row r="898" spans="1:45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</row>
    <row r="899" spans="1:45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</row>
    <row r="900" spans="1:45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</row>
    <row r="901" spans="1:45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</row>
    <row r="902" spans="1:45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</row>
    <row r="903" spans="1:45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</row>
    <row r="904" spans="1:45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</row>
    <row r="905" spans="1:4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</row>
    <row r="906" spans="1:45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</row>
    <row r="907" spans="1:45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</row>
    <row r="908" spans="1:45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</row>
    <row r="909" spans="1:45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</row>
    <row r="910" spans="1:45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</row>
    <row r="911" spans="1:45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</row>
    <row r="912" spans="1:45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</row>
    <row r="913" spans="1:45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</row>
    <row r="914" spans="1:45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</row>
    <row r="915" spans="1:4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</row>
    <row r="916" spans="1:45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</row>
    <row r="917" spans="1:45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</row>
    <row r="918" spans="1:45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</row>
    <row r="919" spans="1:45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</row>
    <row r="920" spans="1:45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</row>
    <row r="921" spans="1:45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</row>
    <row r="922" spans="1:45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</row>
    <row r="923" spans="1:45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</row>
    <row r="924" spans="1:45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</row>
    <row r="925" spans="1:4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</row>
    <row r="926" spans="1:45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</row>
    <row r="927" spans="1:45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</row>
    <row r="928" spans="1:45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</row>
    <row r="929" spans="1:45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</row>
    <row r="930" spans="1:45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</row>
  </sheetData>
  <sheetProtection algorithmName="SHA-512" hashValue="riGOmllV8JyG9QcjPwbDri4OZtXdnwGZLbuWRi+8YMBhvUaQJWfZCklTEpGHQN8tvaOTfh5I0/x6/vyllOozGQ==" saltValue="2sKjmEsEBdCRsr5RbT2Pdg==" spinCount="100000" sheet="1" objects="1" scenarios="1" selectLockedCells="1"/>
  <mergeCells count="86"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P13:Q14"/>
    <mergeCell ref="G14:H14"/>
    <mergeCell ref="G16:H16"/>
    <mergeCell ref="J16:K16"/>
    <mergeCell ref="M16:N16"/>
    <mergeCell ref="P16:Q16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Y52:Z53"/>
    <mergeCell ref="AA52:AA53"/>
    <mergeCell ref="AB52:AB53"/>
    <mergeCell ref="AC52:AC53"/>
    <mergeCell ref="AD52:AD53"/>
    <mergeCell ref="Y54:Z55"/>
    <mergeCell ref="AA54:AA55"/>
    <mergeCell ref="AB54:AB55"/>
    <mergeCell ref="AC54:AC55"/>
    <mergeCell ref="AD54:AD55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M44:N44"/>
    <mergeCell ref="P44:Q44"/>
    <mergeCell ref="G40:H40"/>
    <mergeCell ref="J40:K40"/>
    <mergeCell ref="M40:N40"/>
    <mergeCell ref="P40:Q40"/>
    <mergeCell ref="G44:H44"/>
    <mergeCell ref="J44:K44"/>
    <mergeCell ref="C38:E38"/>
    <mergeCell ref="G38:H38"/>
    <mergeCell ref="J38:K38"/>
    <mergeCell ref="M38:N38"/>
    <mergeCell ref="P38:Q38"/>
    <mergeCell ref="AB39:AC39"/>
    <mergeCell ref="AD39:AE39"/>
    <mergeCell ref="AF39:AG39"/>
    <mergeCell ref="J33:K33"/>
    <mergeCell ref="M33:N33"/>
    <mergeCell ref="G31:H31"/>
    <mergeCell ref="J31:K31"/>
    <mergeCell ref="M31:N31"/>
    <mergeCell ref="P31:Q31"/>
    <mergeCell ref="G33:H33"/>
    <mergeCell ref="P33:Q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329" t="s">
        <v>50</v>
      </c>
      <c r="D2" s="33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38"/>
      <c r="C3" s="39" t="s">
        <v>51</v>
      </c>
      <c r="D3" s="39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40" t="s">
        <v>53</v>
      </c>
      <c r="C4" s="41" t="s">
        <v>54</v>
      </c>
      <c r="D4" s="41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45" t="s">
        <v>63</v>
      </c>
      <c r="N4" s="46"/>
      <c r="O4" s="46"/>
      <c r="P4" s="46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47">
        <v>1</v>
      </c>
      <c r="C5" s="43">
        <v>0.96</v>
      </c>
      <c r="D5" s="43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42">
        <v>0</v>
      </c>
      <c r="N5" s="44">
        <v>22346</v>
      </c>
      <c r="O5" s="43">
        <v>0.96</v>
      </c>
      <c r="P5" s="43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44">
        <v>22347</v>
      </c>
      <c r="C6" s="43">
        <v>0.96</v>
      </c>
      <c r="D6" s="43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44">
        <v>22347</v>
      </c>
      <c r="N6" s="44">
        <v>23834</v>
      </c>
      <c r="O6" s="43">
        <v>0.96</v>
      </c>
      <c r="P6" s="43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44">
        <v>23835</v>
      </c>
      <c r="C7" s="43">
        <v>0.96</v>
      </c>
      <c r="D7" s="43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44">
        <v>23835</v>
      </c>
      <c r="N7" s="44">
        <v>25320</v>
      </c>
      <c r="O7" s="43">
        <v>0.96</v>
      </c>
      <c r="P7" s="43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44">
        <v>25321</v>
      </c>
      <c r="C8" s="43">
        <v>0.96</v>
      </c>
      <c r="D8" s="43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44">
        <v>25321</v>
      </c>
      <c r="N8" s="44">
        <v>26810</v>
      </c>
      <c r="O8" s="43">
        <v>0.96</v>
      </c>
      <c r="P8" s="43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44">
        <v>26811</v>
      </c>
      <c r="C9" s="43">
        <v>0.96</v>
      </c>
      <c r="D9" s="43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44">
        <v>26811</v>
      </c>
      <c r="N9" s="44">
        <v>28297</v>
      </c>
      <c r="O9" s="43">
        <v>0.96</v>
      </c>
      <c r="P9" s="43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44">
        <v>28298</v>
      </c>
      <c r="C10" s="43">
        <v>0.95499999999999996</v>
      </c>
      <c r="D10" s="43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44">
        <v>28298</v>
      </c>
      <c r="N10" s="44">
        <v>29786</v>
      </c>
      <c r="O10" s="43">
        <v>0.95499999999999996</v>
      </c>
      <c r="P10" s="43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44">
        <v>29787</v>
      </c>
      <c r="C11" s="43">
        <v>0.94399999999999995</v>
      </c>
      <c r="D11" s="43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44">
        <v>29787</v>
      </c>
      <c r="N11" s="44">
        <v>31273</v>
      </c>
      <c r="O11" s="43">
        <v>0.94399999999999995</v>
      </c>
      <c r="P11" s="43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44">
        <v>31274</v>
      </c>
      <c r="C12" s="43">
        <v>0.93400000000000005</v>
      </c>
      <c r="D12" s="43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44">
        <v>31274</v>
      </c>
      <c r="N12" s="44">
        <v>32757</v>
      </c>
      <c r="O12" s="43">
        <v>0.93400000000000005</v>
      </c>
      <c r="P12" s="43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44">
        <v>32758</v>
      </c>
      <c r="C13" s="43">
        <v>0.92500000000000004</v>
      </c>
      <c r="D13" s="43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44">
        <v>32758</v>
      </c>
      <c r="N13" s="44">
        <v>34357</v>
      </c>
      <c r="O13" s="43">
        <v>0.92500000000000004</v>
      </c>
      <c r="P13" s="43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44">
        <v>34358</v>
      </c>
      <c r="C14" s="43">
        <v>0.91900000000000004</v>
      </c>
      <c r="D14" s="43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44">
        <v>34358</v>
      </c>
      <c r="N14" s="44">
        <v>35955</v>
      </c>
      <c r="O14" s="43">
        <v>0.91900000000000004</v>
      </c>
      <c r="P14" s="43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44">
        <v>35956</v>
      </c>
      <c r="C15" s="43">
        <v>0.90900000000000003</v>
      </c>
      <c r="D15" s="43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44">
        <v>35956</v>
      </c>
      <c r="N15" s="44">
        <v>37557</v>
      </c>
      <c r="O15" s="43">
        <v>0.90900000000000003</v>
      </c>
      <c r="P15" s="43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44">
        <v>37558</v>
      </c>
      <c r="C16" s="43">
        <v>0.90400000000000003</v>
      </c>
      <c r="D16" s="43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44">
        <v>37558</v>
      </c>
      <c r="N16" s="44">
        <v>39155</v>
      </c>
      <c r="O16" s="43">
        <v>0.90400000000000003</v>
      </c>
      <c r="P16" s="43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44">
        <v>39156</v>
      </c>
      <c r="C17" s="43">
        <v>0.89500000000000002</v>
      </c>
      <c r="D17" s="43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44">
        <v>39156</v>
      </c>
      <c r="N17" s="44">
        <v>40759</v>
      </c>
      <c r="O17" s="43">
        <v>0.89500000000000002</v>
      </c>
      <c r="P17" s="43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44">
        <v>40760</v>
      </c>
      <c r="C18" s="43">
        <v>0.88700000000000001</v>
      </c>
      <c r="D18" s="43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44">
        <v>40760</v>
      </c>
      <c r="N18" s="44">
        <v>42359</v>
      </c>
      <c r="O18" s="43">
        <v>0.88700000000000001</v>
      </c>
      <c r="P18" s="43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44">
        <v>42360</v>
      </c>
      <c r="C19" s="43">
        <v>0.88100000000000001</v>
      </c>
      <c r="D19" s="43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44">
        <v>42360</v>
      </c>
      <c r="N19" s="44">
        <v>43997</v>
      </c>
      <c r="O19" s="43">
        <v>0.88100000000000001</v>
      </c>
      <c r="P19" s="43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44">
        <v>43998</v>
      </c>
      <c r="C20" s="43">
        <v>0.873</v>
      </c>
      <c r="D20" s="43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44">
        <v>43998</v>
      </c>
      <c r="N20" s="44">
        <v>45637</v>
      </c>
      <c r="O20" s="43">
        <v>0.873</v>
      </c>
      <c r="P20" s="43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44">
        <v>45638</v>
      </c>
      <c r="C21" s="43">
        <v>0.86599999999999999</v>
      </c>
      <c r="D21" s="43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44">
        <v>45638</v>
      </c>
      <c r="N21" s="44">
        <v>47278</v>
      </c>
      <c r="O21" s="43">
        <v>0.86599999999999999</v>
      </c>
      <c r="P21" s="43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44">
        <v>47279</v>
      </c>
      <c r="C22" s="43">
        <v>0.85899999999999999</v>
      </c>
      <c r="D22" s="43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44">
        <v>47279</v>
      </c>
      <c r="N22" s="44">
        <v>48918</v>
      </c>
      <c r="O22" s="43">
        <v>0.85899999999999999</v>
      </c>
      <c r="P22" s="43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44">
        <v>48919</v>
      </c>
      <c r="C23" s="43">
        <v>0.85</v>
      </c>
      <c r="D23" s="43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44">
        <v>48919</v>
      </c>
      <c r="N23" s="44">
        <v>50562</v>
      </c>
      <c r="O23" s="43">
        <v>0.85</v>
      </c>
      <c r="P23" s="43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44">
        <v>50563</v>
      </c>
      <c r="C24" s="43">
        <v>0.84499999999999997</v>
      </c>
      <c r="D24" s="43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44">
        <v>50563</v>
      </c>
      <c r="N24" s="44">
        <v>52201</v>
      </c>
      <c r="O24" s="43">
        <v>0.84499999999999997</v>
      </c>
      <c r="P24" s="43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44">
        <v>52202</v>
      </c>
      <c r="C25" s="43">
        <v>0.83699999999999997</v>
      </c>
      <c r="D25" s="43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44">
        <v>52202</v>
      </c>
      <c r="N25" s="44">
        <v>53841</v>
      </c>
      <c r="O25" s="43">
        <v>0.83699999999999997</v>
      </c>
      <c r="P25" s="43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44">
        <v>53842</v>
      </c>
      <c r="C26" s="43">
        <v>0.83</v>
      </c>
      <c r="D26" s="43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44">
        <v>53842</v>
      </c>
      <c r="N26" s="44">
        <v>55482</v>
      </c>
      <c r="O26" s="43">
        <v>0.83</v>
      </c>
      <c r="P26" s="43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44">
        <v>55483</v>
      </c>
      <c r="C27" s="43">
        <v>0.82099999999999995</v>
      </c>
      <c r="D27" s="43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44">
        <v>55483</v>
      </c>
      <c r="N27" s="44">
        <v>57275</v>
      </c>
      <c r="O27" s="43">
        <v>0.82099999999999995</v>
      </c>
      <c r="P27" s="43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44">
        <v>57276</v>
      </c>
      <c r="C28" s="43">
        <v>0.80600000000000005</v>
      </c>
      <c r="D28" s="43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44">
        <v>57276</v>
      </c>
      <c r="N28" s="44">
        <v>60791</v>
      </c>
      <c r="O28" s="43">
        <v>0.80600000000000005</v>
      </c>
      <c r="P28" s="43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44">
        <v>60792</v>
      </c>
      <c r="C29" s="43">
        <v>0.79800000000000004</v>
      </c>
      <c r="D29" s="43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44">
        <v>60792</v>
      </c>
      <c r="N29" s="44">
        <v>64305</v>
      </c>
      <c r="O29" s="43">
        <v>0.79800000000000004</v>
      </c>
      <c r="P29" s="43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44">
        <v>64306</v>
      </c>
      <c r="C30" s="43">
        <v>0.78700000000000003</v>
      </c>
      <c r="D30" s="43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44">
        <v>64306</v>
      </c>
      <c r="N30" s="44">
        <v>67821</v>
      </c>
      <c r="O30" s="43">
        <v>0.78700000000000003</v>
      </c>
      <c r="P30" s="43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44">
        <v>67822</v>
      </c>
      <c r="C31" s="43">
        <v>0.76400000000000001</v>
      </c>
      <c r="D31" s="43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44">
        <v>67822</v>
      </c>
      <c r="N31" s="44">
        <v>71339</v>
      </c>
      <c r="O31" s="43">
        <v>0.76400000000000001</v>
      </c>
      <c r="P31" s="43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44">
        <v>71340</v>
      </c>
      <c r="C32" s="43">
        <v>0.74099999999999999</v>
      </c>
      <c r="D32" s="43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44">
        <v>71340</v>
      </c>
      <c r="N32" s="44">
        <v>74853</v>
      </c>
      <c r="O32" s="43">
        <v>0.74099999999999999</v>
      </c>
      <c r="P32" s="43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44">
        <v>74854</v>
      </c>
      <c r="C33" s="43">
        <v>0.71899999999999997</v>
      </c>
      <c r="D33" s="43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44">
        <v>74854</v>
      </c>
      <c r="N33" s="44">
        <v>78371</v>
      </c>
      <c r="O33" s="43">
        <v>0.71899999999999997</v>
      </c>
      <c r="P33" s="43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44">
        <v>78372</v>
      </c>
      <c r="C34" s="43">
        <v>0.69399999999999995</v>
      </c>
      <c r="D34" s="43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44">
        <v>78372</v>
      </c>
      <c r="N34" s="44">
        <v>81886</v>
      </c>
      <c r="O34" s="43">
        <v>0.69399999999999995</v>
      </c>
      <c r="P34" s="43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44">
        <v>81887</v>
      </c>
      <c r="C35" s="43">
        <v>0.67100000000000004</v>
      </c>
      <c r="D35" s="43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44">
        <v>81887</v>
      </c>
      <c r="N35" s="44">
        <v>85402</v>
      </c>
      <c r="O35" s="43">
        <v>0.67100000000000004</v>
      </c>
      <c r="P35" s="43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44">
        <v>85403</v>
      </c>
      <c r="C36" s="43">
        <v>0.64900000000000002</v>
      </c>
      <c r="D36" s="43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44">
        <v>85403</v>
      </c>
      <c r="N36" s="44">
        <v>88919</v>
      </c>
      <c r="O36" s="43">
        <v>0.64900000000000002</v>
      </c>
      <c r="P36" s="43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44">
        <v>88920</v>
      </c>
      <c r="C37" s="43">
        <v>0.625</v>
      </c>
      <c r="D37" s="43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44">
        <v>88920</v>
      </c>
      <c r="N37" s="44">
        <v>92433</v>
      </c>
      <c r="O37" s="43">
        <v>0.625</v>
      </c>
      <c r="P37" s="43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44">
        <v>92434</v>
      </c>
      <c r="C38" s="43">
        <v>0.60299999999999998</v>
      </c>
      <c r="D38" s="43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44">
        <v>92434</v>
      </c>
      <c r="N38" s="44">
        <v>95954</v>
      </c>
      <c r="O38" s="43">
        <v>0.60299999999999998</v>
      </c>
      <c r="P38" s="43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44">
        <v>95955</v>
      </c>
      <c r="C39" s="43">
        <v>0.57799999999999996</v>
      </c>
      <c r="D39" s="43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44">
        <v>95955</v>
      </c>
      <c r="N39" s="44">
        <v>99469</v>
      </c>
      <c r="O39" s="43">
        <v>0.57799999999999996</v>
      </c>
      <c r="P39" s="43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44">
        <v>99470</v>
      </c>
      <c r="C40" s="43">
        <v>0.55500000000000005</v>
      </c>
      <c r="D40" s="43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44">
        <v>99470</v>
      </c>
      <c r="N40" s="44">
        <v>102983</v>
      </c>
      <c r="O40" s="43">
        <v>0.55500000000000005</v>
      </c>
      <c r="P40" s="43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44">
        <v>102984</v>
      </c>
      <c r="C41" s="43">
        <v>0.53300000000000003</v>
      </c>
      <c r="D41" s="43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44">
        <v>102984</v>
      </c>
      <c r="N41" s="44">
        <v>106499</v>
      </c>
      <c r="O41" s="43">
        <v>0.53300000000000003</v>
      </c>
      <c r="P41" s="43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44">
        <v>106500</v>
      </c>
      <c r="C42" s="43">
        <v>0.50900000000000001</v>
      </c>
      <c r="D42" s="43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44">
        <v>106500</v>
      </c>
      <c r="N42" s="44">
        <v>110084</v>
      </c>
      <c r="O42" s="43">
        <v>0.50900000000000001</v>
      </c>
      <c r="P42" s="43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44">
        <v>110085</v>
      </c>
      <c r="C43" s="43">
        <v>0.48799999999999999</v>
      </c>
      <c r="D43" s="43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44">
        <v>110085</v>
      </c>
      <c r="N43" s="44">
        <v>113686</v>
      </c>
      <c r="O43" s="43">
        <v>0.48799999999999999</v>
      </c>
      <c r="P43" s="43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44">
        <v>113687</v>
      </c>
      <c r="C44" s="43">
        <v>0.46700000000000003</v>
      </c>
      <c r="D44" s="43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44">
        <v>113687</v>
      </c>
      <c r="N44" s="44">
        <v>117286</v>
      </c>
      <c r="O44" s="43">
        <v>0.46700000000000003</v>
      </c>
      <c r="P44" s="43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44">
        <v>117287</v>
      </c>
      <c r="C45" s="43">
        <v>0.44600000000000001</v>
      </c>
      <c r="D45" s="43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44">
        <v>117287</v>
      </c>
      <c r="N45" s="44">
        <v>120887</v>
      </c>
      <c r="O45" s="43">
        <v>0.44600000000000001</v>
      </c>
      <c r="P45" s="43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44">
        <v>120888</v>
      </c>
      <c r="C46" s="43">
        <v>0.42399999999999999</v>
      </c>
      <c r="D46" s="43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44">
        <v>120888</v>
      </c>
      <c r="N46" s="44">
        <v>124485</v>
      </c>
      <c r="O46" s="43">
        <v>0.42399999999999999</v>
      </c>
      <c r="P46" s="43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44">
        <v>124486</v>
      </c>
      <c r="C47" s="43">
        <v>0.40500000000000003</v>
      </c>
      <c r="D47" s="43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44">
        <v>124486</v>
      </c>
      <c r="N47" s="44">
        <v>128088</v>
      </c>
      <c r="O47" s="43">
        <v>0.40500000000000003</v>
      </c>
      <c r="P47" s="43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44">
        <v>128089</v>
      </c>
      <c r="C48" s="43">
        <v>0.38600000000000001</v>
      </c>
      <c r="D48" s="43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44">
        <v>128089</v>
      </c>
      <c r="N48" s="44">
        <v>131690</v>
      </c>
      <c r="O48" s="43">
        <v>0.38600000000000001</v>
      </c>
      <c r="P48" s="43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44">
        <v>131691</v>
      </c>
      <c r="C49" s="43">
        <v>0.36699999999999999</v>
      </c>
      <c r="D49" s="43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44">
        <v>131691</v>
      </c>
      <c r="N49" s="44">
        <v>135292</v>
      </c>
      <c r="O49" s="43">
        <v>0.36699999999999999</v>
      </c>
      <c r="P49" s="43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44">
        <v>135293</v>
      </c>
      <c r="C50" s="43">
        <v>0.34699999999999998</v>
      </c>
      <c r="D50" s="43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44">
        <v>135293</v>
      </c>
      <c r="N50" s="44">
        <v>138889</v>
      </c>
      <c r="O50" s="43">
        <v>0.34699999999999998</v>
      </c>
      <c r="P50" s="43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44">
        <v>138890</v>
      </c>
      <c r="C51" s="43">
        <v>0.33300000000000002</v>
      </c>
      <c r="D51" s="43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44">
        <v>138890</v>
      </c>
      <c r="N51" s="44">
        <v>142489</v>
      </c>
      <c r="O51" s="43">
        <v>0.33300000000000002</v>
      </c>
      <c r="P51" s="43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44">
        <v>142490</v>
      </c>
      <c r="C52" s="43">
        <v>0.33300000000000002</v>
      </c>
      <c r="D52" s="43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44">
        <v>142490</v>
      </c>
      <c r="N52" s="44">
        <v>146092</v>
      </c>
      <c r="O52" s="43">
        <v>0.33300000000000002</v>
      </c>
      <c r="P52" s="43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44">
        <v>146093</v>
      </c>
      <c r="C53" s="43">
        <v>0.33300000000000002</v>
      </c>
      <c r="D53" s="43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44">
        <v>146093</v>
      </c>
      <c r="N53" s="44">
        <v>149691</v>
      </c>
      <c r="O53" s="43">
        <v>0.33300000000000002</v>
      </c>
      <c r="P53" s="43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44">
        <v>149692</v>
      </c>
      <c r="C54" s="43">
        <v>0.33300000000000002</v>
      </c>
      <c r="D54" s="43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44">
        <v>149692</v>
      </c>
      <c r="N54" s="44">
        <v>153292</v>
      </c>
      <c r="O54" s="43">
        <v>0.33300000000000002</v>
      </c>
      <c r="P54" s="43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44">
        <v>153293</v>
      </c>
      <c r="C55" s="43">
        <v>0.33300000000000002</v>
      </c>
      <c r="D55" s="43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44">
        <v>153293</v>
      </c>
      <c r="N55" s="44">
        <v>156891</v>
      </c>
      <c r="O55" s="43">
        <v>0.33300000000000002</v>
      </c>
      <c r="P55" s="43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44">
        <v>156892</v>
      </c>
      <c r="C56" s="43">
        <v>0.33300000000000002</v>
      </c>
      <c r="D56" s="43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44">
        <v>156892</v>
      </c>
      <c r="N56" s="44">
        <v>160494</v>
      </c>
      <c r="O56" s="43">
        <v>0.33300000000000002</v>
      </c>
      <c r="P56" s="43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44">
        <v>160495</v>
      </c>
      <c r="C57" s="43">
        <v>0.33300000000000002</v>
      </c>
      <c r="D57" s="43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44">
        <v>160495</v>
      </c>
      <c r="N57" s="44">
        <v>164098</v>
      </c>
      <c r="O57" s="43">
        <v>0.33300000000000002</v>
      </c>
      <c r="P57" s="43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44">
        <v>164099</v>
      </c>
      <c r="C58" s="43">
        <v>0.33300000000000002</v>
      </c>
      <c r="D58" s="43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44">
        <v>164099</v>
      </c>
      <c r="N58" s="44">
        <v>167696</v>
      </c>
      <c r="O58" s="43">
        <v>0.33300000000000002</v>
      </c>
      <c r="P58" s="43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44">
        <v>167697</v>
      </c>
      <c r="C59" s="43">
        <v>0.33300000000000002</v>
      </c>
      <c r="D59" s="43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44">
        <v>167697</v>
      </c>
      <c r="N59" s="44">
        <v>171297</v>
      </c>
      <c r="O59" s="43">
        <v>0.33300000000000002</v>
      </c>
      <c r="P59" s="43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44">
        <v>171298</v>
      </c>
      <c r="C60" s="43">
        <v>0.33300000000000002</v>
      </c>
      <c r="D60" s="43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44">
        <v>171298</v>
      </c>
      <c r="N60" s="44">
        <v>174895</v>
      </c>
      <c r="O60" s="43">
        <v>0.33300000000000002</v>
      </c>
      <c r="P60" s="43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44">
        <v>174896</v>
      </c>
      <c r="C61" s="43">
        <v>0.33300000000000002</v>
      </c>
      <c r="D61" s="43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44">
        <v>174896</v>
      </c>
      <c r="N61" s="44">
        <v>178498</v>
      </c>
      <c r="O61" s="43">
        <v>0.33300000000000002</v>
      </c>
      <c r="P61" s="43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44">
        <v>178499</v>
      </c>
      <c r="C62" s="43">
        <v>0.33300000000000002</v>
      </c>
      <c r="D62" s="43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44">
        <v>178499</v>
      </c>
      <c r="N62" s="44">
        <v>182100</v>
      </c>
      <c r="O62" s="43">
        <v>0.33300000000000002</v>
      </c>
      <c r="P62" s="43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44">
        <v>182101</v>
      </c>
      <c r="C63" s="43">
        <v>0.33300000000000002</v>
      </c>
      <c r="D63" s="43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44">
        <v>182101</v>
      </c>
      <c r="N63" s="44">
        <v>185701</v>
      </c>
      <c r="O63" s="43">
        <v>0.33300000000000002</v>
      </c>
      <c r="P63" s="43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44">
        <v>185702</v>
      </c>
      <c r="C64" s="43">
        <v>0.33300000000000002</v>
      </c>
      <c r="D64" s="43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44">
        <v>185702</v>
      </c>
      <c r="N64" s="44">
        <v>189301</v>
      </c>
      <c r="O64" s="43">
        <v>0.33300000000000002</v>
      </c>
      <c r="P64" s="43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44">
        <v>189302</v>
      </c>
      <c r="C65" s="43">
        <v>0.33300000000000002</v>
      </c>
      <c r="D65" s="43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44">
        <v>189302</v>
      </c>
      <c r="N65" s="44">
        <v>192898</v>
      </c>
      <c r="O65" s="43">
        <v>0.33300000000000002</v>
      </c>
      <c r="P65" s="43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44">
        <v>192899</v>
      </c>
      <c r="C66" s="43">
        <v>0.33300000000000002</v>
      </c>
      <c r="D66" s="43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44">
        <v>192899</v>
      </c>
      <c r="N66" s="44">
        <v>196502</v>
      </c>
      <c r="O66" s="43">
        <v>0.33300000000000002</v>
      </c>
      <c r="P66" s="43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44">
        <v>196503</v>
      </c>
      <c r="C67" s="43">
        <v>0.33300000000000002</v>
      </c>
      <c r="D67" s="43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44">
        <v>196503</v>
      </c>
      <c r="N67" s="44">
        <v>200101</v>
      </c>
      <c r="O67" s="43">
        <v>0.33300000000000002</v>
      </c>
      <c r="P67" s="43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44">
        <v>200102</v>
      </c>
      <c r="C68" s="43">
        <v>0.33300000000000002</v>
      </c>
      <c r="D68" s="43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44">
        <v>200102</v>
      </c>
      <c r="N68" s="44">
        <v>203703</v>
      </c>
      <c r="O68" s="43">
        <v>0.33300000000000002</v>
      </c>
      <c r="P68" s="43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44">
        <v>203704</v>
      </c>
      <c r="C69" s="43">
        <v>0.33300000000000002</v>
      </c>
      <c r="D69" s="43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44">
        <v>203704</v>
      </c>
      <c r="N69" s="44">
        <v>207304</v>
      </c>
      <c r="O69" s="43">
        <v>0.33300000000000002</v>
      </c>
      <c r="P69" s="43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44">
        <v>207305</v>
      </c>
      <c r="C70" s="43">
        <v>0.33300000000000002</v>
      </c>
      <c r="D70" s="43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44">
        <v>207305</v>
      </c>
      <c r="N70" s="44">
        <v>210903</v>
      </c>
      <c r="O70" s="43">
        <v>0.33300000000000002</v>
      </c>
      <c r="P70" s="43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44">
        <v>210904</v>
      </c>
      <c r="C71" s="43">
        <v>0.33300000000000002</v>
      </c>
      <c r="D71" s="43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44">
        <v>210904</v>
      </c>
      <c r="N71" s="44">
        <v>214505</v>
      </c>
      <c r="O71" s="43">
        <v>0.33300000000000002</v>
      </c>
      <c r="P71" s="43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44">
        <v>214506</v>
      </c>
      <c r="C72" s="43">
        <v>0.33300000000000002</v>
      </c>
      <c r="D72" s="43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44">
        <v>214506</v>
      </c>
      <c r="N72" s="44">
        <v>218104</v>
      </c>
      <c r="O72" s="43">
        <v>0.33300000000000002</v>
      </c>
      <c r="P72" s="43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44">
        <v>218105</v>
      </c>
      <c r="C73" s="43">
        <v>0.33300000000000002</v>
      </c>
      <c r="D73" s="43">
        <v>0.67100000000000004</v>
      </c>
      <c r="E73" s="17"/>
      <c r="F73" s="2"/>
      <c r="G73" s="2"/>
      <c r="H73" s="2"/>
      <c r="I73" s="2"/>
      <c r="J73" s="2"/>
      <c r="K73" s="2"/>
      <c r="L73" s="2"/>
      <c r="M73" s="44">
        <v>218105</v>
      </c>
      <c r="N73" s="42" t="s">
        <v>59</v>
      </c>
      <c r="O73" s="43">
        <v>0.33300000000000002</v>
      </c>
      <c r="P73" s="43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2022-11-28T15:05:28Z</dcterms:created>
  <dcterms:modified xsi:type="dcterms:W3CDTF">2023-12-14T12:04:44Z</dcterms:modified>
</cp:coreProperties>
</file>